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5450" windowHeight="8535"/>
  </bookViews>
  <sheets>
    <sheet name="ДЧБ" sheetId="1" r:id="rId1"/>
    <sheet name="Лист1" sheetId="2" r:id="rId2"/>
  </sheets>
  <definedNames>
    <definedName name="APPT" localSheetId="0">ДЧБ!#REF!</definedName>
    <definedName name="FIO" localSheetId="0">ДЧБ!#REF!</definedName>
    <definedName name="SIGN" localSheetId="0">ДЧБ!#REF!</definedName>
    <definedName name="Z_18A44355_9B01_4B30_A21D_D58AB6C16BB3_.wvu.PrintTitles" localSheetId="0" hidden="1">ДЧБ!$5:$5</definedName>
    <definedName name="Z_18A44355_9B01_4B30_A21D_D58AB6C16BB3_.wvu.Rows" localSheetId="0" hidden="1">ДЧБ!$135:$135</definedName>
    <definedName name="Z_3BC8A2A8_E6DA_4580_831A_3F6F11ADCEF2_.wvu.PrintTitles" localSheetId="0" hidden="1">ДЧБ!$5:$5</definedName>
    <definedName name="Z_3BC8A2A8_E6DA_4580_831A_3F6F11ADCEF2_.wvu.Rows" localSheetId="0" hidden="1">ДЧБ!#REF!</definedName>
    <definedName name="Z_40AF8D35_BE0F_4075_942A_A459537355E7_.wvu.PrintTitles" localSheetId="0" hidden="1">ДЧБ!$5:$5</definedName>
    <definedName name="Z_40AF8D35_BE0F_4075_942A_A459537355E7_.wvu.Rows" localSheetId="0" hidden="1">ДЧБ!#REF!</definedName>
    <definedName name="Z_88127E63_12D7_4F66_B662_AB9F1540D418_.wvu.Cols" localSheetId="0" hidden="1">ДЧБ!$A:$A</definedName>
    <definedName name="Z_88127E63_12D7_4F66_B662_AB9F1540D418_.wvu.PrintTitles" localSheetId="0" hidden="1">ДЧБ!$5:$5</definedName>
    <definedName name="Z_88127E63_12D7_4F66_B662_AB9F1540D418_.wvu.Rows" localSheetId="0" hidden="1">ДЧБ!#REF!,ДЧБ!#REF!,ДЧБ!$83:$83,ДЧБ!$88:$88,ДЧБ!$117:$118,ДЧБ!$168:$169</definedName>
    <definedName name="Z_BF505269_B908_40DB_A66E_94DF9FB9B769_.wvu.PrintTitles" localSheetId="0" hidden="1">ДЧБ!$5:$5</definedName>
    <definedName name="_xlnm.Print_Titles" localSheetId="0">ДЧБ!$5:$5</definedName>
  </definedNames>
  <calcPr calcId="145621"/>
  <customWorkbookViews>
    <customWorkbookView name="Татьяна С. Ковалева - Личное представление" guid="{40AF8D35-BE0F-4075-942A-A459537355E7}" mergeInterval="0" personalView="1" maximized="1" windowWidth="1276" windowHeight="795" activeSheetId="1"/>
    <customWorkbookView name="Елена Е. Видинеева - Личное представление" guid="{3BC8A2A8-E6DA-4580-831A-3F6F11ADCEF2}" mergeInterval="0" personalView="1" maximized="1" windowWidth="1276" windowHeight="779" activeSheetId="1"/>
    <customWorkbookView name="Марина В. Зубкова - Личное представление" guid="{18A44355-9B01-4B30-A21D-D58AB6C16BB3}" mergeInterval="0" personalView="1" maximized="1" windowWidth="1276" windowHeight="764" activeSheetId="1"/>
    <customWorkbookView name="Оксана Э. Котлярова - Личное представление" guid="{BF505269-B908-40DB-A66E-94DF9FB9B769}" mergeInterval="0" personalView="1" maximized="1" windowWidth="1276" windowHeight="751" activeSheetId="1"/>
    <customWorkbookView name="Татьяна В. Ханова - Личное представление" guid="{88127E63-12D7-4F66-B662-AB9F1540D418}" mergeInterval="0" personalView="1" maximized="1" windowWidth="1276" windowHeight="723" activeSheetId="1"/>
  </customWorkbookViews>
</workbook>
</file>

<file path=xl/calcChain.xml><?xml version="1.0" encoding="utf-8"?>
<calcChain xmlns="http://schemas.openxmlformats.org/spreadsheetml/2006/main">
  <c r="D150" i="1" l="1"/>
  <c r="C150" i="1"/>
  <c r="F39" i="1" l="1"/>
  <c r="D72" i="1" l="1"/>
  <c r="D116" i="1"/>
  <c r="C116" i="1"/>
  <c r="E87" i="1" l="1"/>
  <c r="F95" i="1" l="1"/>
  <c r="D95" i="1"/>
  <c r="C95" i="1"/>
  <c r="D77" i="1"/>
  <c r="C77" i="1"/>
  <c r="C72" i="1"/>
  <c r="F51" i="1"/>
  <c r="D51" i="1"/>
  <c r="C51" i="1"/>
  <c r="E55" i="1"/>
  <c r="E95" i="1" l="1"/>
  <c r="E51" i="1"/>
  <c r="E8" i="1"/>
  <c r="E9" i="1"/>
  <c r="E10" i="1"/>
  <c r="E11" i="1"/>
  <c r="E13" i="1"/>
  <c r="E14" i="1"/>
  <c r="E15" i="1"/>
  <c r="E18" i="1"/>
  <c r="E19" i="1"/>
  <c r="E20" i="1"/>
  <c r="E22" i="1"/>
  <c r="E23" i="1"/>
  <c r="E25" i="1"/>
  <c r="E26" i="1"/>
  <c r="E29" i="1"/>
  <c r="E30" i="1"/>
  <c r="E31" i="1"/>
  <c r="E32" i="1"/>
  <c r="E33" i="1"/>
  <c r="E34" i="1"/>
  <c r="E35" i="1"/>
  <c r="E36" i="1"/>
  <c r="E37" i="1"/>
  <c r="E38" i="1"/>
  <c r="E40" i="1"/>
  <c r="E42" i="1"/>
  <c r="E43" i="1"/>
  <c r="E44" i="1"/>
  <c r="E46" i="1"/>
  <c r="E48" i="1"/>
  <c r="E49" i="1"/>
  <c r="E50" i="1"/>
  <c r="E52" i="1"/>
  <c r="E54" i="1"/>
  <c r="E56" i="1"/>
  <c r="E58" i="1"/>
  <c r="E59" i="1"/>
  <c r="E60" i="1"/>
  <c r="E61" i="1"/>
  <c r="E63" i="1"/>
  <c r="E64" i="1"/>
  <c r="E65" i="1"/>
  <c r="E66" i="1"/>
  <c r="E69" i="1"/>
  <c r="E74" i="1"/>
  <c r="E75" i="1"/>
  <c r="E78" i="1"/>
  <c r="E79" i="1"/>
  <c r="E80" i="1"/>
  <c r="E81" i="1"/>
  <c r="E83" i="1"/>
  <c r="E84" i="1"/>
  <c r="E85" i="1"/>
  <c r="E86" i="1"/>
  <c r="E88" i="1"/>
  <c r="E89" i="1"/>
  <c r="E90" i="1"/>
  <c r="E91" i="1"/>
  <c r="E92" i="1"/>
  <c r="E93" i="1"/>
  <c r="E94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7" i="1"/>
  <c r="E119" i="1"/>
  <c r="E120" i="1"/>
  <c r="E122" i="1"/>
  <c r="E128" i="1"/>
  <c r="E129" i="1"/>
  <c r="E130" i="1"/>
  <c r="E131" i="1"/>
  <c r="E132" i="1"/>
  <c r="E133" i="1"/>
  <c r="E134" i="1"/>
  <c r="E135" i="1"/>
  <c r="E136" i="1"/>
  <c r="E137" i="1"/>
  <c r="E139" i="1"/>
  <c r="E140" i="1"/>
  <c r="E141" i="1"/>
  <c r="E143" i="1"/>
  <c r="E144" i="1"/>
  <c r="E145" i="1"/>
  <c r="E146" i="1"/>
  <c r="E147" i="1"/>
  <c r="E148" i="1"/>
  <c r="E150" i="1"/>
  <c r="E151" i="1"/>
  <c r="E152" i="1"/>
  <c r="E153" i="1"/>
  <c r="E154" i="1"/>
  <c r="E156" i="1"/>
  <c r="E157" i="1"/>
  <c r="E158" i="1"/>
  <c r="E159" i="1"/>
  <c r="E160" i="1"/>
  <c r="E162" i="1"/>
  <c r="E163" i="1"/>
  <c r="E164" i="1"/>
  <c r="E165" i="1"/>
  <c r="E166" i="1"/>
  <c r="E167" i="1"/>
  <c r="E171" i="1"/>
  <c r="E172" i="1"/>
  <c r="E173" i="1"/>
  <c r="E174" i="1"/>
  <c r="E175" i="1"/>
  <c r="E176" i="1"/>
  <c r="E177" i="1"/>
  <c r="E179" i="1"/>
  <c r="E180" i="1"/>
  <c r="E184" i="1"/>
  <c r="E185" i="1"/>
  <c r="E186" i="1"/>
  <c r="E187" i="1"/>
  <c r="E188" i="1"/>
  <c r="E190" i="1"/>
  <c r="E191" i="1"/>
  <c r="E192" i="1"/>
  <c r="E194" i="1"/>
  <c r="E195" i="1"/>
  <c r="E197" i="1"/>
  <c r="G8" i="1"/>
  <c r="G9" i="1"/>
  <c r="G10" i="1"/>
  <c r="G11" i="1"/>
  <c r="G13" i="1"/>
  <c r="G14" i="1"/>
  <c r="G15" i="1"/>
  <c r="G16" i="1"/>
  <c r="G18" i="1"/>
  <c r="G19" i="1"/>
  <c r="G20" i="1"/>
  <c r="G22" i="1"/>
  <c r="G23" i="1"/>
  <c r="G25" i="1"/>
  <c r="G26" i="1"/>
  <c r="G29" i="1"/>
  <c r="G30" i="1"/>
  <c r="G31" i="1"/>
  <c r="G32" i="1"/>
  <c r="G33" i="1"/>
  <c r="G34" i="1"/>
  <c r="G35" i="1"/>
  <c r="G36" i="1"/>
  <c r="G37" i="1"/>
  <c r="G40" i="1"/>
  <c r="G41" i="1"/>
  <c r="G42" i="1"/>
  <c r="G43" i="1"/>
  <c r="G44" i="1"/>
  <c r="G46" i="1"/>
  <c r="G47" i="1"/>
  <c r="G48" i="1"/>
  <c r="G49" i="1"/>
  <c r="G50" i="1"/>
  <c r="G52" i="1"/>
  <c r="G53" i="1"/>
  <c r="G54" i="1"/>
  <c r="G57" i="1"/>
  <c r="G58" i="1"/>
  <c r="G59" i="1"/>
  <c r="G60" i="1"/>
  <c r="G61" i="1"/>
  <c r="G62" i="1"/>
  <c r="G63" i="1"/>
  <c r="G65" i="1"/>
  <c r="G66" i="1"/>
  <c r="G69" i="1"/>
  <c r="G73" i="1"/>
  <c r="G80" i="1"/>
  <c r="G81" i="1"/>
  <c r="G82" i="1"/>
  <c r="G83" i="1"/>
  <c r="G84" i="1"/>
  <c r="G86" i="1"/>
  <c r="G89" i="1"/>
  <c r="G90" i="1"/>
  <c r="G91" i="1"/>
  <c r="G92" i="1"/>
  <c r="G94" i="1"/>
  <c r="G96" i="1"/>
  <c r="G98" i="1"/>
  <c r="G99" i="1"/>
  <c r="G100" i="1"/>
  <c r="G101" i="1"/>
  <c r="G102" i="1"/>
  <c r="G103" i="1"/>
  <c r="G104" i="1"/>
  <c r="G105" i="1"/>
  <c r="G106" i="1"/>
  <c r="G108" i="1"/>
  <c r="G109" i="1"/>
  <c r="G110" i="1"/>
  <c r="G111" i="1"/>
  <c r="G112" i="1"/>
  <c r="G113" i="1"/>
  <c r="G114" i="1"/>
  <c r="G115" i="1"/>
  <c r="G117" i="1"/>
  <c r="G118" i="1"/>
  <c r="G120" i="1"/>
  <c r="G122" i="1"/>
  <c r="G123" i="1"/>
  <c r="G124" i="1"/>
  <c r="G128" i="1"/>
  <c r="G129" i="1"/>
  <c r="G130" i="1"/>
  <c r="G131" i="1"/>
  <c r="G132" i="1"/>
  <c r="G133" i="1"/>
  <c r="G136" i="1"/>
  <c r="G137" i="1"/>
  <c r="G138" i="1"/>
  <c r="G140" i="1"/>
  <c r="G141" i="1"/>
  <c r="G143" i="1"/>
  <c r="G144" i="1"/>
  <c r="G145" i="1"/>
  <c r="G146" i="1"/>
  <c r="G147" i="1"/>
  <c r="G148" i="1"/>
  <c r="G150" i="1"/>
  <c r="G151" i="1"/>
  <c r="G152" i="1"/>
  <c r="G153" i="1"/>
  <c r="G154" i="1"/>
  <c r="G156" i="1"/>
  <c r="G157" i="1"/>
  <c r="G158" i="1"/>
  <c r="G159" i="1"/>
  <c r="G160" i="1"/>
  <c r="G162" i="1"/>
  <c r="G163" i="1"/>
  <c r="G164" i="1"/>
  <c r="G165" i="1"/>
  <c r="G166" i="1"/>
  <c r="G167" i="1"/>
  <c r="G171" i="1"/>
  <c r="G172" i="1"/>
  <c r="G173" i="1"/>
  <c r="G174" i="1"/>
  <c r="G176" i="1"/>
  <c r="G177" i="1"/>
  <c r="G179" i="1"/>
  <c r="G180" i="1"/>
  <c r="G182" i="1"/>
  <c r="G184" i="1"/>
  <c r="G185" i="1"/>
  <c r="G186" i="1"/>
  <c r="G187" i="1"/>
  <c r="G190" i="1"/>
  <c r="G192" i="1"/>
  <c r="G194" i="1"/>
  <c r="G195" i="1"/>
  <c r="G197" i="1"/>
  <c r="F199" i="1"/>
  <c r="D199" i="1"/>
  <c r="F193" i="1"/>
  <c r="D193" i="1"/>
  <c r="G193" i="1" s="1"/>
  <c r="G199" i="1" l="1"/>
  <c r="D178" i="1"/>
  <c r="F88" i="1" l="1"/>
  <c r="G88" i="1" s="1"/>
  <c r="F116" i="1"/>
  <c r="D45" i="1"/>
  <c r="D39" i="1"/>
  <c r="F17" i="1"/>
  <c r="D12" i="1"/>
  <c r="F7" i="1"/>
  <c r="D7" i="1"/>
  <c r="G7" i="1" s="1"/>
  <c r="E77" i="1" l="1"/>
  <c r="E116" i="1"/>
  <c r="G116" i="1"/>
  <c r="F77" i="1"/>
  <c r="G77" i="1" s="1"/>
  <c r="G95" i="1"/>
  <c r="F72" i="1"/>
  <c r="E72" i="1" l="1"/>
  <c r="G72" i="1"/>
  <c r="C39" i="1"/>
  <c r="E39" i="1" s="1"/>
  <c r="D170" i="1" l="1"/>
  <c r="C28" i="1" l="1"/>
  <c r="D28" i="1"/>
  <c r="E28" i="1" l="1"/>
  <c r="F127" i="1"/>
  <c r="F149" i="1"/>
  <c r="G39" i="1" l="1"/>
  <c r="C181" i="1"/>
  <c r="D181" i="1"/>
  <c r="F181" i="1"/>
  <c r="G181" i="1" l="1"/>
  <c r="C170" i="1"/>
  <c r="E170" i="1" s="1"/>
  <c r="D127" i="1" l="1"/>
  <c r="C127" i="1"/>
  <c r="G127" i="1" l="1"/>
  <c r="E127" i="1"/>
  <c r="F170" i="1"/>
  <c r="G170" i="1" s="1"/>
  <c r="D189" i="1"/>
  <c r="C189" i="1"/>
  <c r="D183" i="1"/>
  <c r="C183" i="1"/>
  <c r="F168" i="1"/>
  <c r="D168" i="1"/>
  <c r="C168" i="1"/>
  <c r="E183" i="1" l="1"/>
  <c r="E189" i="1"/>
  <c r="F196" i="1"/>
  <c r="F178" i="1" l="1"/>
  <c r="G178" i="1" s="1"/>
  <c r="F189" i="1"/>
  <c r="G189" i="1" s="1"/>
  <c r="F183" i="1"/>
  <c r="G183" i="1" s="1"/>
  <c r="F67" i="1" l="1"/>
  <c r="D67" i="1"/>
  <c r="C67" i="1"/>
  <c r="G51" i="1"/>
  <c r="F45" i="1"/>
  <c r="G45" i="1" s="1"/>
  <c r="C45" i="1"/>
  <c r="E45" i="1" s="1"/>
  <c r="F28" i="1"/>
  <c r="G28" i="1" s="1"/>
  <c r="F24" i="1"/>
  <c r="D24" i="1"/>
  <c r="C24" i="1"/>
  <c r="F21" i="1"/>
  <c r="D21" i="1"/>
  <c r="G21" i="1" s="1"/>
  <c r="C21" i="1"/>
  <c r="E21" i="1" s="1"/>
  <c r="D17" i="1"/>
  <c r="G17" i="1" s="1"/>
  <c r="C17" i="1"/>
  <c r="E17" i="1" s="1"/>
  <c r="F12" i="1"/>
  <c r="G12" i="1" s="1"/>
  <c r="C12" i="1"/>
  <c r="E12" i="1" s="1"/>
  <c r="C7" i="1"/>
  <c r="E7" i="1" s="1"/>
  <c r="G24" i="1" l="1"/>
  <c r="E67" i="1"/>
  <c r="G67" i="1"/>
  <c r="E24" i="1"/>
  <c r="D6" i="1"/>
  <c r="C71" i="1"/>
  <c r="C70" i="1" s="1"/>
  <c r="D71" i="1"/>
  <c r="D70" i="1" s="1"/>
  <c r="F71" i="1"/>
  <c r="E71" i="1" l="1"/>
  <c r="G71" i="1"/>
  <c r="F70" i="1"/>
  <c r="E70" i="1" l="1"/>
  <c r="G70" i="1"/>
  <c r="D125" i="1"/>
  <c r="C196" i="1"/>
  <c r="D196" i="1" l="1"/>
  <c r="E196" i="1" l="1"/>
  <c r="G196" i="1"/>
  <c r="F155" i="1"/>
  <c r="D149" i="1" l="1"/>
  <c r="G149" i="1" l="1"/>
  <c r="C199" i="1"/>
  <c r="E199" i="1" s="1"/>
  <c r="C193" i="1" l="1"/>
  <c r="E193" i="1" s="1"/>
  <c r="F161" i="1" l="1"/>
  <c r="F198" i="1" l="1"/>
  <c r="F6" i="1"/>
  <c r="G6" i="1" l="1"/>
  <c r="F125" i="1"/>
  <c r="F200" i="1" s="1"/>
  <c r="C178" i="1"/>
  <c r="E178" i="1" s="1"/>
  <c r="D161" i="1"/>
  <c r="C161" i="1"/>
  <c r="D155" i="1"/>
  <c r="C155" i="1"/>
  <c r="C149" i="1"/>
  <c r="E149" i="1" s="1"/>
  <c r="G155" i="1" l="1"/>
  <c r="E155" i="1"/>
  <c r="G161" i="1"/>
  <c r="E161" i="1"/>
  <c r="G125" i="1"/>
  <c r="D198" i="1"/>
  <c r="C198" i="1"/>
  <c r="E198" i="1" l="1"/>
  <c r="G198" i="1"/>
  <c r="D200" i="1"/>
  <c r="G200" i="1" s="1"/>
  <c r="C6" i="1"/>
  <c r="E6" i="1" s="1"/>
  <c r="C125" i="1" l="1"/>
  <c r="E125" i="1" s="1"/>
</calcChain>
</file>

<file path=xl/sharedStrings.xml><?xml version="1.0" encoding="utf-8"?>
<sst xmlns="http://schemas.openxmlformats.org/spreadsheetml/2006/main" count="368" uniqueCount="345">
  <si>
    <t>Итого</t>
  </si>
  <si>
    <t>КВД</t>
  </si>
  <si>
    <t>Наименование КВД</t>
  </si>
  <si>
    <t>1.00.00.00.0.00.0.000</t>
  </si>
  <si>
    <t>Налоговые и неналоговые доходы</t>
  </si>
  <si>
    <t>1.01.02.00.0.01.0.000</t>
  </si>
  <si>
    <t>Налог на доходы физических лиц</t>
  </si>
  <si>
    <t>1.01.02.01.0.01.0.000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</si>
  <si>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</si>
  <si>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1.01.02.02.0.01.0.000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</si>
  <si>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</si>
  <si>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1.01.02.03.0.01.0.000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</si>
  <si>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</si>
  <si>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1.01.02.04.0.01.0.000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</si>
  <si>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</si>
  <si>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1.03.00.00.0.00.0.000</t>
  </si>
  <si>
    <t>Налоги на товары (работы, услуги), реализуемые на территории Российской Федерации</t>
  </si>
  <si>
    <t>1.03.02.23.0.01.0.000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</si>
  <si>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</si>
  <si>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1.03.02.24.0.01.0.000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</si>
  <si>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</si>
  <si>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</si>
  <si>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</si>
  <si>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</si>
  <si>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</si>
  <si>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1.05.00.00.0.00.0.000</t>
  </si>
  <si>
    <t>Налоги на совокупный доход</t>
  </si>
  <si>
    <t>1.05.02.00.0.02.0.000</t>
  </si>
  <si>
    <t>Единый налог на вмененный доход для отдельных видов деятельности</t>
  </si>
  <si>
    <t>1.05.03.00.0.01.0.000</t>
  </si>
  <si>
    <t>Единый сельскохозяйственный налог</t>
  </si>
  <si>
    <t>1.05.04.00.0.02.0.000</t>
  </si>
  <si>
    <t>Налог, взимаемый в связи с применением патентной системы налогообложения</t>
  </si>
  <si>
    <t>1.06.00.00.0.00.0.000</t>
  </si>
  <si>
    <t>Налоги на имущество</t>
  </si>
  <si>
    <t>1.06.01.00.0.00.0.000</t>
  </si>
  <si>
    <t>Налог на имущество физических лиц</t>
  </si>
  <si>
    <t>1.06.06.00.0.00.0.000</t>
  </si>
  <si>
    <t>Земельный налог</t>
  </si>
  <si>
    <t>1.08.00.00.0.00.0.000</t>
  </si>
  <si>
    <t>Государственная пошлина</t>
  </si>
  <si>
    <t>1.08.03.00.0.01.0.000</t>
  </si>
  <si>
    <t>Государственная пошлина по делам, рассматриваемым в судах общей юрисдикции, мировыми судьями</t>
  </si>
  <si>
    <t>1.08.07.00.0.01.0.000</t>
  </si>
  <si>
    <t>Государственная пошлина за государственную регистрацию, а также за совершение прочих юридически значимых действий</t>
  </si>
  <si>
    <t>1.09.00.00.0.00.0.000</t>
  </si>
  <si>
    <t>Задолженность и перерасчеты по отмененным налогам, сборам и иным обязательным платежам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</si>
  <si>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</si>
  <si>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</si>
  <si>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1.11.05.01.2.04.0.000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</si>
  <si>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</si>
  <si>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1.11.05.02.4.04.0.000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</si>
  <si>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 бюджетных и автономных учреждений)</t>
  </si>
  <si>
    <t>1.11.05.03.4.04.0.000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</si>
  <si>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</si>
  <si>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1.11.05.07.4.04.0.000</t>
  </si>
  <si>
    <t>Доходы от сдачи в аренду имущества, составляющего казну городских округов (за исключением земельных участков)</t>
  </si>
  <si>
    <t>1.11.07.01.4.04.0.000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</si>
  <si>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</si>
  <si>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1.11.09.04.4.04.0.100</t>
  </si>
  <si>
    <t>1.12.00.00.0.00.0.000</t>
  </si>
  <si>
    <t>Платежи при пользовании природными ресурсами</t>
  </si>
  <si>
    <t>1.12.01.01.0.01.0.000</t>
  </si>
  <si>
    <t>Плата за выбросы загрязняющих веществ в атмосферный воздух стационарными объектами</t>
  </si>
  <si>
    <t>1.12.01.02.0.01.0.000</t>
  </si>
  <si>
    <t>Плата за выбросы загрязняющих веществ в атмосферный воздух передвижными объектами</t>
  </si>
  <si>
    <t>1.12.01.03.0.01.0.000</t>
  </si>
  <si>
    <t>Плата за сбросы загрязняющих веществ в водные объекты</t>
  </si>
  <si>
    <t>1.12.01.04.0.01.0.000</t>
  </si>
  <si>
    <t>Плата за размещение отходов производства и потребления</t>
  </si>
  <si>
    <t>1.13.00.00.0.00.0.000</t>
  </si>
  <si>
    <t>1.14.00.00.0.00.0.000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</si>
  <si>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</si>
  <si>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</si>
  <si>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</si>
  <si>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1.16.00.00.0.00.0.000</t>
  </si>
  <si>
    <t>Штрафы, санкции, возмещение ущерба</t>
  </si>
  <si>
    <t>1.16.03.00.0.00.0.000</t>
  </si>
  <si>
    <t>Денежные взыскания (штрафы) за нарушение законодательства о налогах и сборах</t>
  </si>
  <si>
    <t>1.16.06.00.0.01.0.000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</si>
  <si>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</si>
  <si>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1.16.08.00.0.01.0.000</t>
  </si>
  <si>
    <t>1.16.23.00.0.00.0.000</t>
  </si>
  <si>
    <t>Доходы от возмещения ущерба при возникновении страховых случаев</t>
  </si>
  <si>
    <t>1.16.25.00.0.00.0.000</t>
  </si>
  <si>
    <t>1.16.28.00.0.01.0.000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</si>
  <si>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</si>
  <si>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1.16.30.00.0.01.0.000</t>
  </si>
  <si>
    <t>1.16.43.00.0.01.0.000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</si>
  <si>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</si>
  <si>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1.16.45.00.0.01.0.000</t>
  </si>
  <si>
    <t>Денежные взыскания (штрафы) за нарушения законодательства Российской Федерации о промышленной безопасности</t>
  </si>
  <si>
    <t>1.16.51.00.0.02.0.000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</si>
  <si>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</si>
  <si>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1.16.90.00.0.00.0.000</t>
  </si>
  <si>
    <t>Прочие поступления от денежных взысканий (штрафов) и иных сумм в возмещение ущерба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</si>
  <si>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</si>
  <si>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</si>
  <si>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</si>
  <si>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</si>
  <si>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</si>
  <si>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</si>
  <si>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2.02.03.00.0.00.0.000</t>
  </si>
  <si>
    <t>Иные межбюджетные трансферты</t>
  </si>
  <si>
    <t>2.18.00.00.0.00.0.000</t>
  </si>
  <si>
    <t>2.19.00.00.0.00.0.000</t>
  </si>
  <si>
    <t>Возврат остатков субсидий, субвенций и иных межбюджетных трансфертов, имеющих целевое назначение, прошлых лет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</si>
  <si>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 за счет средств субсидии из областного бюджета</t>
  </si>
  <si>
    <t>Осуществление переданных органам местного самоуправления в соответствии с пунктом 1 статьи 4 Федерального закона «Об актах гражданского состояния» полномочий Российской Федерации на государственную регистрацию актов гражданского состояния»</t>
  </si>
  <si>
    <t>Предоставление субсидий гражданам на оплату жилья и коммунальных услуг за счет средств субвенции из областного бюджета</t>
  </si>
  <si>
    <t>Вознаграждение за труд, причитающееся приемному родителю (патронатному воспитателю) и предоставление мер за счет средств субвенции из областного бюджета</t>
  </si>
  <si>
    <t>Выплата компенсаций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за счет средств субвенции из областного бюджета</t>
  </si>
  <si>
    <t>Выплата пособий по опеке и попечительству за счет средств субвенции из областного бюджета</t>
  </si>
  <si>
    <t>Компенсация (возмещение) выпадающих доходов ресурсоснабжающих организаций, связанных с применением ими социальных тарифов (цен) на коммунальные ресурсы (услуги) и услуги технического водоснабжения, поставляемого населению за счет средств субвенции из областного бюджета</t>
  </si>
  <si>
    <t>Оплата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 за счет средств субвенции из областного бюджета</t>
  </si>
  <si>
    <t>Организационное обеспечение деятельности территориальных административных комиссий за счет средств субвенции из областного бюджета</t>
  </si>
  <si>
    <t>Организация и осуществление государственного жилищного надзора за счет средств субвенции из областного бюджета</t>
  </si>
  <si>
    <t>Организация и осуществление деятельности по опеке и попечительству за счет средств субвенции из областного бюджета</t>
  </si>
  <si>
    <t>Осуществление образовательного процесса муниципальными дошкольными образовательными организациями за счет средств субвенции из областного бюджета</t>
  </si>
  <si>
    <t>Осуществление образовательного процесса муниципальными общеобразовательными организациями за счет средств субвенции из областного бюджета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</si>
  <si>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 за счет средств субвенции из областного бюджета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</si>
  <si>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за счет средств субвенции из областного бюджета</t>
  </si>
  <si>
    <t>Предупреждение и ликвидация болезней животных, их лечение,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 за счет средств субвенции из областного бюджета</t>
  </si>
  <si>
    <t>Создание, исполнение функций и обеспечение деятельности муниципальных комиссий по делам несовершеннолетних и защите их прав за счет средств субвенции из областного бюджета</t>
  </si>
  <si>
    <t>Хранение, комплектование учет и использование архивных документов и архивных фондов, отнесенных к составу архивного фонда Волгоградской области за счет средств субвенции из областного бюджета</t>
  </si>
  <si>
    <t>%
Исполнения</t>
  </si>
  <si>
    <t>РАСХОДЫ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</si>
  <si>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</si>
  <si>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</si>
  <si>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</si>
  <si>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</si>
  <si>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в т.ч. оплата труда с начислениями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</si>
  <si>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</si>
  <si>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</si>
  <si>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</si>
  <si>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</si>
  <si>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</si>
  <si>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</si>
  <si>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</si>
  <si>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</si>
  <si>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</si>
  <si>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</si>
  <si>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 xml:space="preserve">Из них </t>
  </si>
  <si>
    <t>ЗАГС</t>
  </si>
  <si>
    <t>Учреждения хозяйственного обслуживания</t>
  </si>
  <si>
    <t>Отделы сельских территорий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</si>
  <si>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</si>
  <si>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</si>
  <si>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</si>
  <si>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</si>
  <si>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</si>
  <si>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</si>
  <si>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</si>
  <si>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</si>
  <si>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</si>
  <si>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</si>
  <si>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</si>
  <si>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</si>
  <si>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</si>
  <si>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</si>
  <si>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</si>
  <si>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</si>
  <si>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</si>
  <si>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</si>
  <si>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</si>
  <si>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</si>
  <si>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</si>
  <si>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</si>
  <si>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</si>
  <si>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</si>
  <si>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</si>
  <si>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</si>
  <si>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</si>
  <si>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</si>
  <si>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</si>
  <si>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</si>
  <si>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</si>
  <si>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</si>
  <si>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</si>
  <si>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</si>
  <si>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</si>
  <si>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</si>
  <si>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Социальная политика</t>
  </si>
  <si>
    <t>1001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</si>
  <si>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</si>
  <si>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</si>
  <si>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</si>
  <si>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</si>
  <si>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1102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</si>
  <si>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</si>
  <si>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</si>
  <si>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</si>
  <si>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</si>
  <si>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</si>
  <si>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</si>
  <si>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</si>
  <si>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</si>
  <si>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 расходов</t>
  </si>
  <si>
    <t>Дефицит (-), Профицит (+)</t>
  </si>
  <si>
    <t>Итого доходов</t>
  </si>
  <si>
    <t>Поощрение победителей конкурса на лучшую организацию работы в представительных органах местного самоуправления за счет средств субсидии из областного бюджета</t>
  </si>
  <si>
    <t>%
Роста</t>
  </si>
  <si>
    <t>2.07.00.00.0.00.0.000</t>
  </si>
  <si>
    <t>Прочие безвозмездные поступления</t>
  </si>
  <si>
    <t>1.11.09.04.4.04.0.200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</si>
  <si>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поступления)</t>
  </si>
  <si>
    <t>59320</t>
  </si>
  <si>
    <t>70530</t>
  </si>
  <si>
    <t>70510</t>
  </si>
  <si>
    <t>70420</t>
  </si>
  <si>
    <t>70010</t>
  </si>
  <si>
    <t>70290</t>
  </si>
  <si>
    <t>70020</t>
  </si>
  <si>
    <t>70370</t>
  </si>
  <si>
    <t>70350</t>
  </si>
  <si>
    <t>70430</t>
  </si>
  <si>
    <t>70030</t>
  </si>
  <si>
    <t>70040</t>
  </si>
  <si>
    <t>70340</t>
  </si>
  <si>
    <t>70410</t>
  </si>
  <si>
    <t>70400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</si>
  <si>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найм по договорам социального найма и найма муниципального жилого фонда)</t>
  </si>
  <si>
    <t>70390</t>
  </si>
  <si>
    <t>1.11.09.04.4.04.0.300</t>
  </si>
  <si>
    <t>70840</t>
  </si>
  <si>
    <t>Субсидия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(или)городского округа Волгоградской области, о развитии его общественной инфраструктуры и иной официальной информации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</si>
  <si>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 (иные межбюджетные трансферты)</t>
  </si>
  <si>
    <t>70870</t>
  </si>
  <si>
    <t>70450</t>
  </si>
  <si>
    <t>70270</t>
  </si>
  <si>
    <t>70980</t>
  </si>
  <si>
    <t>51200</t>
  </si>
  <si>
    <t>70070</t>
  </si>
  <si>
    <t>1.16.35.00.0.00.0.000</t>
  </si>
  <si>
    <t>Суммы по искам о возмещении вреда, причиненного окружающей среде</t>
  </si>
  <si>
    <t>Здравоохранение</t>
  </si>
  <si>
    <t>0900</t>
  </si>
  <si>
    <t>0902</t>
  </si>
  <si>
    <t>Амбулаторная помощь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</si>
  <si>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</si>
  <si>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71170</t>
  </si>
  <si>
    <t>Субсидия бюджетам муниципальных образований для решения отдельных вопросов местного значения в сфере дополнительного образования детей</t>
  </si>
  <si>
    <t>Субвенции на реализацию Закона Волгоградской области от 10 ноября 2005 г. № 1111-ОД "Об организации питания обучающихся (1-11 классы) в общеобразовательных организациях Волгоградской области"</t>
  </si>
  <si>
    <t>0703</t>
  </si>
  <si>
    <t>Дополнительное образование детей</t>
  </si>
  <si>
    <t>Предоставление дотации на поддержку мер по обеспечению сбалансированности местных бюджетов для решения отдельных вопросов местного значения в части материально-технического обеспечения администраций муниципальных образований</t>
  </si>
  <si>
    <t>1.11.09.04.4.04.0.400</t>
  </si>
  <si>
    <t>0107</t>
  </si>
  <si>
    <t>Обеспечение проведения выборов и референдумов</t>
  </si>
  <si>
    <t>70080</t>
  </si>
  <si>
    <t>Иные межбюджетные трансферты на выплату денежного поощрения лучшим комиссиям по делам несовершеннолетних и защиты их прав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</si>
  <si>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</si>
  <si>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2.02.10.00.0.00.0.000</t>
  </si>
  <si>
    <t>2.02.20.00.0.00.0.000</t>
  </si>
  <si>
    <t>1.14.06.02.4.04.0.430</t>
  </si>
  <si>
    <t>1.14.06.31.2.04.0.430</t>
  </si>
  <si>
    <t>51040</t>
  </si>
  <si>
    <t>Иные межбюджетные трансферты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</si>
  <si>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>2.02.40.00.0.00.0.000</t>
  </si>
  <si>
    <t>R0273</t>
  </si>
  <si>
    <t>Бюджетные назначения        2018  год</t>
  </si>
  <si>
    <t>0600</t>
  </si>
  <si>
    <t>Охрана окружающей среды</t>
  </si>
  <si>
    <t>0603</t>
  </si>
  <si>
    <t>Охрана объектов растительного животного мира и среды их обитания</t>
  </si>
  <si>
    <t>1006</t>
  </si>
  <si>
    <t>Другие вопросы в области социальной политики</t>
  </si>
  <si>
    <t>1101</t>
  </si>
  <si>
    <t>Физическая культура</t>
  </si>
  <si>
    <t xml:space="preserve"> 70620</t>
  </si>
  <si>
    <t>R4952</t>
  </si>
  <si>
    <t>Софинансирование капитальных вложений в объекты спортивной инфраструктуры муниципальной собственности (многофункциональные игровые площадки) в рамках развития физической культуры и спорта в Волгоградской области</t>
  </si>
  <si>
    <t>70650</t>
  </si>
  <si>
    <t>Развитие общественной инфраструктуры муниципального значения за счет средств субсидии</t>
  </si>
  <si>
    <t>71490</t>
  </si>
  <si>
    <t>Осуществление образовательного процесса по реализации образовательных программ дошкольного образования муниципальными образовательными организациями за счет субвенции из областного бюджета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</si>
  <si>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право на размещение нестационарного торгового объекта)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</si>
  <si>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право проведения ярмарки)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</si>
  <si>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</si>
  <si>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Приобретение и замена оконных блоков и выполнение необходимых для этого работ в зданиях муниципальных образовательных организаций Волгоградской области</t>
  </si>
  <si>
    <t>Доходы от оказания платных услуг (работ) и компенсации затрат государства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</si>
  <si>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</si>
  <si>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</si>
  <si>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правонарушения в области дорожного движения</t>
  </si>
  <si>
    <t>1.16.33.00.0.00.0.000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</si>
  <si>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</si>
  <si>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</si>
  <si>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</si>
  <si>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Субсидия на реализацию неотложных мероприятий по капитальному ремонту и (или) ремонту автомобильных дорог общего пользования местного значения</t>
  </si>
  <si>
    <t>1003</t>
  </si>
  <si>
    <t>Судебная система</t>
  </si>
  <si>
    <t>0105</t>
  </si>
  <si>
    <t>0705</t>
  </si>
  <si>
    <t>Профессиональная подготовка, переподготовка и повышение квалификации</t>
  </si>
  <si>
    <t>1.16.21.00.0.00.0.000</t>
  </si>
  <si>
    <t>1.14.02.04.3.04.0.000</t>
  </si>
  <si>
    <t>1.14.06.01.2.04.0.000</t>
  </si>
  <si>
    <t>1.14.02.04.2.04.0.000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</si>
  <si>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</si>
  <si>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ИСПОЛНЕНИЕ БЮДЖЕТА ГОРОДСКОГО ОКРУГА ГОРОД МИХАЙЛОВКА ВОЛГОГРАДСКОЙ ОБЛАСТИ</t>
  </si>
  <si>
    <t>Начальник финансового отдела</t>
  </si>
  <si>
    <t>71161</t>
  </si>
  <si>
    <t>71162</t>
  </si>
  <si>
    <t>71380</t>
  </si>
  <si>
    <t>Дотация на поддержку мер по обеспечению сбалансированности местных бюджетов для решения отдельных вопросов местного значения в связи с ликвидацией последствий весеннего паводка в 2018 году на территории Волгоградской области</t>
  </si>
  <si>
    <t>1.11.09.04.4.04.0.500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</si>
  <si>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право на размещение нестационарных объектов, за исключением нестационарных торговых объектов)</t>
  </si>
  <si>
    <t>R4670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</si>
  <si>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</si>
  <si>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</si>
  <si>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</si>
  <si>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Е.В. Капустина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</si>
  <si>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</si>
  <si>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R0970</t>
  </si>
  <si>
    <t>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населения, реабилитационных и абилитационных услуг (мероприятия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образования)</t>
  </si>
  <si>
    <t>R5550</t>
  </si>
  <si>
    <t>Субсидии на поддержку муниципальных программ формирования современной городской среды за счет средств областного бюджета</t>
  </si>
  <si>
    <t xml:space="preserve"> R0270</t>
  </si>
  <si>
    <t>R5190</t>
  </si>
  <si>
    <t>Поддержка отрасли культуры</t>
  </si>
  <si>
    <t>R5270</t>
  </si>
  <si>
    <t>Субсидия бюджетам монопрофильных муниципальных образований (моногородов) для реализации муниципальных программ развития малого и среднего предпринимательства</t>
  </si>
  <si>
    <t>НА 01.01.2019</t>
  </si>
  <si>
    <t>Исполнено на 01.01.2019</t>
  </si>
  <si>
    <t>Исполнено на 01.01.2018</t>
  </si>
  <si>
    <t>R4970 (в 2017 году R0201, R0200, R0202)</t>
  </si>
  <si>
    <t>Денежные взыскания (штрафы) за нарушение бюджетного законодательства Российской Федерации</t>
  </si>
  <si>
    <t>56950</t>
  </si>
  <si>
    <t>71163</t>
  </si>
  <si>
    <t>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населения, реабилитационных и абилитационных услуг (мероприятия программы субъекта Российской Федерации, разработанной на основе примерной программы субъекта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населения)</t>
  </si>
  <si>
    <t>70360 и R5380, R4981</t>
  </si>
  <si>
    <t>R5191</t>
  </si>
  <si>
    <t>2.04.00.00.0.00.0.000</t>
  </si>
  <si>
    <t>Безвозмездные поступления от негосударственных организаций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</si>
  <si>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</si>
  <si>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1.16.18.00.0.00.0.000</t>
  </si>
  <si>
    <t>Невыясненные поступления</t>
  </si>
  <si>
    <t>1.17.05.00.0.00.0.000</t>
  </si>
  <si>
    <t>1.17.01.00.0.00.0.000</t>
  </si>
  <si>
    <t>Дотации бюджетам бюджетной системы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</si>
  <si>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</si>
  <si>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Молодежная политика</t>
  </si>
  <si>
    <t xml:space="preserve">Культура и кинематография </t>
  </si>
  <si>
    <t>Дотация на поддержку мер по обеспечению сбалансированности местных бюджетов для решения отдельных вопросов местного значения исходя из динамики собственных ресурсов по итогам 10 месяцев 2018 года</t>
  </si>
  <si>
    <t>Дотация на поддержку мер по обеспечению сбалансированности местных бюджетов для решения отдельных вопросов местного значения в связи с приобретением автотранспортных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</si>
</sst>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"/>
    <numFmt numFmtId="165" formatCode="#,##0.0"/>
    <numFmt numFmtId="166" formatCode="#,##0.00;[Red]#,##0.00"/>
  </numFmts>
  <fonts count="16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5">
    <xf numFmtId="0" fontId="0" fillId="0" borderId="0" xfId="0"/>
    <xf numFmtId="166" fontId="0" fillId="0" borderId="0" xfId="0" applyNumberFormat="1"/>
    <xf numFmtId="0" fontId="2" fillId="0" borderId="0" xfId="0" applyFont="1"/>
    <xf numFmtId="166" fontId="3" fillId="0" borderId="0" xfId="0" applyNumberFormat="1" applyFont="1"/>
    <xf numFmtId="166" fontId="2" fillId="0" borderId="0" xfId="0" applyNumberFormat="1" applyFont="1"/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7" fillId="0" borderId="0" xfId="0" applyFont="1" applyFill="1"/>
    <xf numFmtId="0" fontId="6" fillId="2" borderId="0" xfId="0" applyFont="1" applyFill="1"/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left" vertical="top" wrapText="1"/>
    </xf>
    <xf numFmtId="49" fontId="5" fillId="2" borderId="3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left" vertical="top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164" fontId="5" fillId="0" borderId="1" xfId="0" applyNumberFormat="1" applyFont="1" applyBorder="1" applyAlignment="1" applyProtection="1">
      <alignment horizontal="left" vertical="top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6" fillId="2" borderId="0" xfId="0" applyFont="1" applyFill="1" applyAlignment="1">
      <alignment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4" fillId="2" borderId="0" xfId="0" applyFont="1" applyFill="1"/>
    <xf numFmtId="49" fontId="8" fillId="2" borderId="2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left" wrapText="1"/>
    </xf>
    <xf numFmtId="0" fontId="4" fillId="2" borderId="2" xfId="0" applyFont="1" applyFill="1" applyBorder="1"/>
    <xf numFmtId="0" fontId="4" fillId="0" borderId="1" xfId="0" applyFont="1" applyFill="1" applyBorder="1" applyAlignment="1">
      <alignment horizontal="center" vertical="top" wrapText="1"/>
    </xf>
    <xf numFmtId="0" fontId="10" fillId="2" borderId="0" xfId="0" applyFont="1" applyFill="1"/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5" fontId="8" fillId="0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49" fontId="8" fillId="0" borderId="1" xfId="0" applyNumberFormat="1" applyFont="1" applyFill="1" applyBorder="1" applyAlignment="1">
      <alignment horizontal="left" vertical="center" wrapText="1"/>
    </xf>
    <xf numFmtId="0" fontId="14" fillId="2" borderId="0" xfId="0" applyFont="1" applyFill="1"/>
    <xf numFmtId="165" fontId="9" fillId="0" borderId="1" xfId="0" applyNumberFormat="1" applyFont="1" applyFill="1" applyBorder="1" applyAlignment="1"/>
    <xf numFmtId="165" fontId="7" fillId="0" borderId="0" xfId="0" applyNumberFormat="1" applyFont="1" applyFill="1"/>
    <xf numFmtId="49" fontId="5" fillId="4" borderId="2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5" fontId="8" fillId="0" borderId="1" xfId="0" applyNumberFormat="1" applyFont="1" applyFill="1" applyBorder="1" applyAlignment="1"/>
    <xf numFmtId="165" fontId="5" fillId="0" borderId="0" xfId="0" applyNumberFormat="1" applyFont="1" applyFill="1"/>
    <xf numFmtId="165" fontId="5" fillId="2" borderId="1" xfId="0" applyNumberFormat="1" applyFont="1" applyFill="1" applyBorder="1" applyAlignment="1">
      <alignment horizontal="right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49" fontId="15" fillId="0" borderId="0" xfId="0" applyNumberFormat="1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49" fontId="14" fillId="2" borderId="1" xfId="0" applyNumberFormat="1" applyFont="1" applyFill="1" applyBorder="1" applyAlignment="1">
      <alignment horizontal="left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33CC"/>
      <color rgb="FFFFCCFF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207"/>
  <sheetViews>
    <sheetView showGridLines="0" tabSelected="1" topLeftCell="B1" zoomScaleNormal="100" workbookViewId="0">
      <pane ySplit="5" topLeftCell="A55" activePane="bottomLeft" state="frozen"/>
      <selection pane="bottomLeft" activeCell="I64" sqref="I64"/>
    </sheetView>
  </sheetViews>
  <sheetFormatPr defaultColWidth="9.140625" defaultRowHeight="12.75" customHeight="1" outlineLevelRow="7" x14ac:dyDescent="0.2"/>
  <cols>
    <col min="1" max="1" width="19.42578125" style="9" hidden="1" customWidth="1"/>
    <col min="2" max="2" width="70" style="45" customWidth="1"/>
    <col min="3" max="4" width="13.85546875" style="8" customWidth="1"/>
    <col min="5" max="5" width="12.140625" style="8" customWidth="1"/>
    <col min="6" max="6" width="13.85546875" style="61" customWidth="1"/>
    <col min="7" max="7" width="8.28515625" style="12" customWidth="1"/>
    <col min="8" max="16384" width="9.140625" style="9"/>
  </cols>
  <sheetData>
    <row r="1" spans="1:7" ht="12.75" customHeight="1" x14ac:dyDescent="0.2">
      <c r="A1" s="6"/>
      <c r="B1" s="7"/>
      <c r="G1" s="61"/>
    </row>
    <row r="2" spans="1:7" ht="12.75" customHeight="1" x14ac:dyDescent="0.2">
      <c r="A2" s="82" t="s">
        <v>299</v>
      </c>
      <c r="B2" s="83"/>
      <c r="C2" s="83"/>
      <c r="D2" s="83"/>
      <c r="E2" s="83"/>
      <c r="F2" s="83"/>
      <c r="G2" s="83"/>
    </row>
    <row r="3" spans="1:7" ht="12.75" customHeight="1" x14ac:dyDescent="0.2">
      <c r="A3" s="5"/>
      <c r="B3" s="82" t="s">
        <v>322</v>
      </c>
      <c r="C3" s="84"/>
      <c r="D3" s="84"/>
      <c r="E3" s="84"/>
      <c r="F3" s="84"/>
      <c r="G3" s="84"/>
    </row>
    <row r="4" spans="1:7" ht="12.75" customHeight="1" x14ac:dyDescent="0.2">
      <c r="A4" s="6"/>
      <c r="B4" s="7"/>
      <c r="G4" s="61"/>
    </row>
    <row r="5" spans="1:7" s="12" customFormat="1" ht="68.25" customHeight="1" x14ac:dyDescent="0.2">
      <c r="A5" s="10" t="s">
        <v>1</v>
      </c>
      <c r="B5" s="11" t="s">
        <v>2</v>
      </c>
      <c r="C5" s="11" t="s">
        <v>260</v>
      </c>
      <c r="D5" s="11" t="s">
        <v>323</v>
      </c>
      <c r="E5" s="11" t="s">
        <v>125</v>
      </c>
      <c r="F5" s="11" t="s">
        <v>324</v>
      </c>
      <c r="G5" s="11" t="s">
        <v>201</v>
      </c>
    </row>
    <row r="6" spans="1:7" x14ac:dyDescent="0.2">
      <c r="A6" s="13" t="s">
        <v>3</v>
      </c>
      <c r="B6" s="14" t="s">
        <v>4</v>
      </c>
      <c r="C6" s="57">
        <f>C7+C12+C17+C21+C24+C27+C28+C39+C44+C45+C51+C67</f>
        <v>793936.9</v>
      </c>
      <c r="D6" s="57">
        <f>D7+D12+D17+D21+D24+D27+D28+D39+D44+D45+D51+D67</f>
        <v>798328.9</v>
      </c>
      <c r="E6" s="57">
        <f>D6/C6*100</f>
        <v>100.55319257739501</v>
      </c>
      <c r="F6" s="57">
        <f>F7+F12+F17+F21+F24+F27+F28+F39+F44+F45+F51+F67</f>
        <v>773918</v>
      </c>
      <c r="G6" s="57">
        <f>D6/F6*100</f>
        <v>103.15419721469199</v>
      </c>
    </row>
    <row r="7" spans="1:7" outlineLevel="2" x14ac:dyDescent="0.2">
      <c r="A7" s="15" t="s">
        <v>5</v>
      </c>
      <c r="B7" s="16" t="s">
        <v>6</v>
      </c>
      <c r="C7" s="57">
        <f>C8+C9+C10+C11</f>
        <v>454724.7</v>
      </c>
      <c r="D7" s="57">
        <f>D8+D9+D10+D11</f>
        <v>453954</v>
      </c>
      <c r="E7" s="57">
        <f t="shared" ref="E7:E69" si="0">D7/C7*100</f>
        <v>99.830512835568413</v>
      </c>
      <c r="F7" s="57">
        <f>F8+F9+F10+F11</f>
        <v>461320.3</v>
      </c>
      <c r="G7" s="57">
        <f t="shared" ref="G7:G69" si="1">D7/F7*100</f>
        <v>98.403213558995787</v>
      </c>
    </row>
    <row r="8" spans="1:7" ht="51" outlineLevel="3" x14ac:dyDescent="0.2">
      <c r="A8" s="17" t="s">
        <v>7</v>
      </c>
      <c r="B8" s="18" t="s">
        <v>8</v>
      </c>
      <c r="C8" s="58">
        <v>443258.7</v>
      </c>
      <c r="D8" s="58">
        <v>442487.1</v>
      </c>
      <c r="E8" s="58">
        <f t="shared" si="0"/>
        <v>99.825925582509711</v>
      </c>
      <c r="F8" s="58">
        <v>454370.2</v>
      </c>
      <c r="G8" s="58">
        <f t="shared" si="1"/>
        <v>97.38470964865212</v>
      </c>
    </row>
    <row r="9" spans="1:7" ht="76.5" outlineLevel="3" x14ac:dyDescent="0.2">
      <c r="A9" s="17" t="s">
        <v>9</v>
      </c>
      <c r="B9" s="18" t="s">
        <v>10</v>
      </c>
      <c r="C9" s="58">
        <v>4312</v>
      </c>
      <c r="D9" s="58">
        <v>4311.8999999999996</v>
      </c>
      <c r="E9" s="58">
        <f t="shared" si="0"/>
        <v>99.997680890538021</v>
      </c>
      <c r="F9" s="58">
        <v>2868.8</v>
      </c>
      <c r="G9" s="58">
        <f t="shared" si="1"/>
        <v>150.303262688232</v>
      </c>
    </row>
    <row r="10" spans="1:7" ht="25.5" outlineLevel="3" x14ac:dyDescent="0.2">
      <c r="A10" s="17" t="s">
        <v>11</v>
      </c>
      <c r="B10" s="19" t="s">
        <v>12</v>
      </c>
      <c r="C10" s="58">
        <v>5691</v>
      </c>
      <c r="D10" s="58">
        <v>5691.3</v>
      </c>
      <c r="E10" s="58">
        <f t="shared" si="0"/>
        <v>100.00527148128624</v>
      </c>
      <c r="F10" s="58">
        <v>2816.7</v>
      </c>
      <c r="G10" s="58">
        <f t="shared" si="1"/>
        <v>202.05559697518373</v>
      </c>
    </row>
    <row r="11" spans="1:7" ht="51" outlineLevel="3" x14ac:dyDescent="0.2">
      <c r="A11" s="17" t="s">
        <v>13</v>
      </c>
      <c r="B11" s="18" t="s">
        <v>14</v>
      </c>
      <c r="C11" s="58">
        <v>1463</v>
      </c>
      <c r="D11" s="58">
        <v>1463.7</v>
      </c>
      <c r="E11" s="58">
        <f t="shared" si="0"/>
        <v>100.04784688995217</v>
      </c>
      <c r="F11" s="58">
        <v>1264.5999999999999</v>
      </c>
      <c r="G11" s="58">
        <f t="shared" si="1"/>
        <v>115.74410880910962</v>
      </c>
    </row>
    <row r="12" spans="1:7" s="48" customFormat="1" ht="25.5" outlineLevel="1" x14ac:dyDescent="0.2">
      <c r="A12" s="23" t="s">
        <v>15</v>
      </c>
      <c r="B12" s="24" t="s">
        <v>16</v>
      </c>
      <c r="C12" s="57">
        <f>C13+C14+C15+C16</f>
        <v>38475</v>
      </c>
      <c r="D12" s="57">
        <f>D13+D14+D15+D16</f>
        <v>38953.5</v>
      </c>
      <c r="E12" s="57">
        <f t="shared" si="0"/>
        <v>101.24366471734893</v>
      </c>
      <c r="F12" s="57">
        <f>F13+F14+F15+F16</f>
        <v>30994.800000000003</v>
      </c>
      <c r="G12" s="57">
        <f t="shared" si="1"/>
        <v>125.67753300553639</v>
      </c>
    </row>
    <row r="13" spans="1:7" ht="51" outlineLevel="3" x14ac:dyDescent="0.2">
      <c r="A13" s="20" t="s">
        <v>17</v>
      </c>
      <c r="B13" s="21" t="s">
        <v>18</v>
      </c>
      <c r="C13" s="58">
        <v>15586</v>
      </c>
      <c r="D13" s="58">
        <v>17356.3</v>
      </c>
      <c r="E13" s="58">
        <f t="shared" si="0"/>
        <v>111.35827024252534</v>
      </c>
      <c r="F13" s="58">
        <v>12735.7</v>
      </c>
      <c r="G13" s="58">
        <f t="shared" si="1"/>
        <v>136.28069128512763</v>
      </c>
    </row>
    <row r="14" spans="1:7" ht="51" outlineLevel="3" x14ac:dyDescent="0.2">
      <c r="A14" s="20" t="s">
        <v>19</v>
      </c>
      <c r="B14" s="22" t="s">
        <v>20</v>
      </c>
      <c r="C14" s="58">
        <v>150</v>
      </c>
      <c r="D14" s="58">
        <v>167.2</v>
      </c>
      <c r="E14" s="58">
        <f t="shared" si="0"/>
        <v>111.46666666666667</v>
      </c>
      <c r="F14" s="58">
        <v>129.30000000000001</v>
      </c>
      <c r="G14" s="58">
        <f t="shared" si="1"/>
        <v>129.31167826759474</v>
      </c>
    </row>
    <row r="15" spans="1:7" ht="51" outlineLevel="3" x14ac:dyDescent="0.2">
      <c r="A15" s="20" t="s">
        <v>21</v>
      </c>
      <c r="B15" s="21" t="s">
        <v>22</v>
      </c>
      <c r="C15" s="58">
        <v>22739</v>
      </c>
      <c r="D15" s="58">
        <v>25318.799999999999</v>
      </c>
      <c r="E15" s="58">
        <f t="shared" si="0"/>
        <v>111.34526584282509</v>
      </c>
      <c r="F15" s="58">
        <v>20596.400000000001</v>
      </c>
      <c r="G15" s="58">
        <f t="shared" si="1"/>
        <v>122.92827872832144</v>
      </c>
    </row>
    <row r="16" spans="1:7" ht="51" outlineLevel="3" x14ac:dyDescent="0.2">
      <c r="A16" s="20" t="s">
        <v>23</v>
      </c>
      <c r="B16" s="21" t="s">
        <v>24</v>
      </c>
      <c r="C16" s="58">
        <v>0</v>
      </c>
      <c r="D16" s="58">
        <v>-3888.8</v>
      </c>
      <c r="E16" s="58"/>
      <c r="F16" s="58">
        <v>-2466.6</v>
      </c>
      <c r="G16" s="58">
        <f t="shared" si="1"/>
        <v>157.65831508959701</v>
      </c>
    </row>
    <row r="17" spans="1:7" outlineLevel="1" x14ac:dyDescent="0.2">
      <c r="A17" s="23" t="s">
        <v>25</v>
      </c>
      <c r="B17" s="24" t="s">
        <v>26</v>
      </c>
      <c r="C17" s="57">
        <f>C18+C19+C20</f>
        <v>63805</v>
      </c>
      <c r="D17" s="57">
        <f>D18+D19+D20</f>
        <v>62475.5</v>
      </c>
      <c r="E17" s="57">
        <f t="shared" si="0"/>
        <v>97.91630749941227</v>
      </c>
      <c r="F17" s="57">
        <f>F18+F19+F20</f>
        <v>62668.800000000003</v>
      </c>
      <c r="G17" s="57">
        <f t="shared" si="1"/>
        <v>99.691553053513076</v>
      </c>
    </row>
    <row r="18" spans="1:7" outlineLevel="2" x14ac:dyDescent="0.2">
      <c r="A18" s="20" t="s">
        <v>27</v>
      </c>
      <c r="B18" s="21" t="s">
        <v>28</v>
      </c>
      <c r="C18" s="58">
        <v>45100</v>
      </c>
      <c r="D18" s="58">
        <v>43795.5</v>
      </c>
      <c r="E18" s="58">
        <f t="shared" si="0"/>
        <v>97.107538802660756</v>
      </c>
      <c r="F18" s="58">
        <v>46410.6</v>
      </c>
      <c r="G18" s="58">
        <f t="shared" si="1"/>
        <v>94.365295859135628</v>
      </c>
    </row>
    <row r="19" spans="1:7" outlineLevel="2" x14ac:dyDescent="0.2">
      <c r="A19" s="20" t="s">
        <v>29</v>
      </c>
      <c r="B19" s="21" t="s">
        <v>30</v>
      </c>
      <c r="C19" s="58">
        <v>16250</v>
      </c>
      <c r="D19" s="58">
        <v>16223.9</v>
      </c>
      <c r="E19" s="58">
        <f t="shared" si="0"/>
        <v>99.839384615384603</v>
      </c>
      <c r="F19" s="58">
        <v>12834.2</v>
      </c>
      <c r="G19" s="58">
        <f t="shared" si="1"/>
        <v>126.41146312197098</v>
      </c>
    </row>
    <row r="20" spans="1:7" outlineLevel="2" x14ac:dyDescent="0.2">
      <c r="A20" s="20" t="s">
        <v>31</v>
      </c>
      <c r="B20" s="21" t="s">
        <v>32</v>
      </c>
      <c r="C20" s="58">
        <v>2455</v>
      </c>
      <c r="D20" s="58">
        <v>2456.1</v>
      </c>
      <c r="E20" s="58">
        <f t="shared" si="0"/>
        <v>100.0448065173116</v>
      </c>
      <c r="F20" s="58">
        <v>3424</v>
      </c>
      <c r="G20" s="58">
        <f t="shared" si="1"/>
        <v>71.731892523364479</v>
      </c>
    </row>
    <row r="21" spans="1:7" outlineLevel="1" x14ac:dyDescent="0.2">
      <c r="A21" s="23" t="s">
        <v>33</v>
      </c>
      <c r="B21" s="24" t="s">
        <v>34</v>
      </c>
      <c r="C21" s="57">
        <f>C22+C23</f>
        <v>92727</v>
      </c>
      <c r="D21" s="57">
        <f>D22+D23</f>
        <v>94330.1</v>
      </c>
      <c r="E21" s="57">
        <f t="shared" si="0"/>
        <v>101.72883841815221</v>
      </c>
      <c r="F21" s="57">
        <f>F22+F23</f>
        <v>99411.099999999991</v>
      </c>
      <c r="G21" s="57">
        <f t="shared" si="1"/>
        <v>94.888900736436881</v>
      </c>
    </row>
    <row r="22" spans="1:7" outlineLevel="2" x14ac:dyDescent="0.2">
      <c r="A22" s="20" t="s">
        <v>35</v>
      </c>
      <c r="B22" s="21" t="s">
        <v>36</v>
      </c>
      <c r="C22" s="58">
        <v>18150</v>
      </c>
      <c r="D22" s="58">
        <v>19031.400000000001</v>
      </c>
      <c r="E22" s="58">
        <f t="shared" si="0"/>
        <v>104.85619834710744</v>
      </c>
      <c r="F22" s="58">
        <v>17666.2</v>
      </c>
      <c r="G22" s="58">
        <f t="shared" si="1"/>
        <v>107.72775129909091</v>
      </c>
    </row>
    <row r="23" spans="1:7" outlineLevel="2" x14ac:dyDescent="0.2">
      <c r="A23" s="20" t="s">
        <v>37</v>
      </c>
      <c r="B23" s="21" t="s">
        <v>38</v>
      </c>
      <c r="C23" s="58">
        <v>74577</v>
      </c>
      <c r="D23" s="58">
        <v>75298.7</v>
      </c>
      <c r="E23" s="58">
        <f t="shared" si="0"/>
        <v>100.96772463360017</v>
      </c>
      <c r="F23" s="58">
        <v>81744.899999999994</v>
      </c>
      <c r="G23" s="58">
        <f t="shared" si="1"/>
        <v>92.114248105998058</v>
      </c>
    </row>
    <row r="24" spans="1:7" outlineLevel="1" x14ac:dyDescent="0.2">
      <c r="A24" s="23" t="s">
        <v>39</v>
      </c>
      <c r="B24" s="24" t="s">
        <v>40</v>
      </c>
      <c r="C24" s="57">
        <f>C25+C26</f>
        <v>12140</v>
      </c>
      <c r="D24" s="57">
        <f>D25+D26</f>
        <v>12162.9</v>
      </c>
      <c r="E24" s="57">
        <f t="shared" si="0"/>
        <v>100.18863261943987</v>
      </c>
      <c r="F24" s="57">
        <f>F25+F26</f>
        <v>7839</v>
      </c>
      <c r="G24" s="57">
        <f t="shared" si="1"/>
        <v>155.15882127822428</v>
      </c>
    </row>
    <row r="25" spans="1:7" ht="25.5" outlineLevel="2" x14ac:dyDescent="0.2">
      <c r="A25" s="20" t="s">
        <v>41</v>
      </c>
      <c r="B25" s="25" t="s">
        <v>42</v>
      </c>
      <c r="C25" s="58">
        <v>12070</v>
      </c>
      <c r="D25" s="58">
        <v>12092.9</v>
      </c>
      <c r="E25" s="58">
        <f t="shared" si="0"/>
        <v>100.18972659486329</v>
      </c>
      <c r="F25" s="58">
        <v>7769</v>
      </c>
      <c r="G25" s="58">
        <f t="shared" si="1"/>
        <v>155.65581155875915</v>
      </c>
    </row>
    <row r="26" spans="1:7" ht="25.5" outlineLevel="2" x14ac:dyDescent="0.2">
      <c r="A26" s="20" t="s">
        <v>43</v>
      </c>
      <c r="B26" s="25" t="s">
        <v>44</v>
      </c>
      <c r="C26" s="58">
        <v>70</v>
      </c>
      <c r="D26" s="58">
        <v>70</v>
      </c>
      <c r="E26" s="58">
        <f t="shared" si="0"/>
        <v>100</v>
      </c>
      <c r="F26" s="58">
        <v>70</v>
      </c>
      <c r="G26" s="58">
        <f t="shared" si="1"/>
        <v>100</v>
      </c>
    </row>
    <row r="27" spans="1:7" ht="25.5" outlineLevel="1" x14ac:dyDescent="0.2">
      <c r="A27" s="23" t="s">
        <v>45</v>
      </c>
      <c r="B27" s="26" t="s">
        <v>46</v>
      </c>
      <c r="C27" s="57">
        <v>0</v>
      </c>
      <c r="D27" s="57">
        <v>0</v>
      </c>
      <c r="E27" s="57"/>
      <c r="F27" s="57">
        <v>0</v>
      </c>
      <c r="G27" s="57"/>
    </row>
    <row r="28" spans="1:7" ht="25.5" outlineLevel="1" x14ac:dyDescent="0.2">
      <c r="A28" s="23" t="s">
        <v>47</v>
      </c>
      <c r="B28" s="26" t="s">
        <v>48</v>
      </c>
      <c r="C28" s="57">
        <f>C29+C30+C31+C32+C33+C34+C35+C36+C37+C38</f>
        <v>99081.999999999985</v>
      </c>
      <c r="D28" s="57">
        <f>D29+D30+D31+D32+D33+D34+D35+D36+D37+D38</f>
        <v>103190.2</v>
      </c>
      <c r="E28" s="57">
        <f t="shared" si="0"/>
        <v>104.14626269150806</v>
      </c>
      <c r="F28" s="57">
        <f>F29+F30+F31+F32+F33+F34+F35+F36+F37</f>
        <v>84646.399999999994</v>
      </c>
      <c r="G28" s="57">
        <f t="shared" si="1"/>
        <v>121.90736995312264</v>
      </c>
    </row>
    <row r="29" spans="1:7" ht="51" outlineLevel="7" x14ac:dyDescent="0.2">
      <c r="A29" s="27" t="s">
        <v>49</v>
      </c>
      <c r="B29" s="28" t="s">
        <v>50</v>
      </c>
      <c r="C29" s="58">
        <v>85566.7</v>
      </c>
      <c r="D29" s="58">
        <v>89027.4</v>
      </c>
      <c r="E29" s="58">
        <f t="shared" si="0"/>
        <v>104.04444719733262</v>
      </c>
      <c r="F29" s="58">
        <v>71812.100000000006</v>
      </c>
      <c r="G29" s="58">
        <f t="shared" si="1"/>
        <v>123.97270097936139</v>
      </c>
    </row>
    <row r="30" spans="1:7" ht="51" outlineLevel="7" x14ac:dyDescent="0.2">
      <c r="A30" s="27" t="s">
        <v>51</v>
      </c>
      <c r="B30" s="25" t="s">
        <v>52</v>
      </c>
      <c r="C30" s="58">
        <v>2300</v>
      </c>
      <c r="D30" s="58">
        <v>2290.5</v>
      </c>
      <c r="E30" s="58">
        <f t="shared" si="0"/>
        <v>99.58695652173914</v>
      </c>
      <c r="F30" s="58">
        <v>1187.9000000000001</v>
      </c>
      <c r="G30" s="58">
        <f t="shared" si="1"/>
        <v>192.81926088054547</v>
      </c>
    </row>
    <row r="31" spans="1:7" ht="38.25" outlineLevel="7" x14ac:dyDescent="0.2">
      <c r="A31" s="27" t="s">
        <v>53</v>
      </c>
      <c r="B31" s="25" t="s">
        <v>54</v>
      </c>
      <c r="C31" s="58">
        <v>810.4</v>
      </c>
      <c r="D31" s="58">
        <v>970.6</v>
      </c>
      <c r="E31" s="58">
        <f t="shared" si="0"/>
        <v>119.76801579466931</v>
      </c>
      <c r="F31" s="58">
        <v>1068.7</v>
      </c>
      <c r="G31" s="58">
        <f t="shared" si="1"/>
        <v>90.820623187049691</v>
      </c>
    </row>
    <row r="32" spans="1:7" ht="25.5" outlineLevel="7" x14ac:dyDescent="0.2">
      <c r="A32" s="27" t="s">
        <v>55</v>
      </c>
      <c r="B32" s="25" t="s">
        <v>56</v>
      </c>
      <c r="C32" s="58">
        <v>5547.4</v>
      </c>
      <c r="D32" s="58">
        <v>5761.2</v>
      </c>
      <c r="E32" s="58">
        <f t="shared" si="0"/>
        <v>103.85405775678697</v>
      </c>
      <c r="F32" s="58">
        <v>5389.7</v>
      </c>
      <c r="G32" s="58">
        <f t="shared" si="1"/>
        <v>106.89277696346736</v>
      </c>
    </row>
    <row r="33" spans="1:7" ht="38.25" outlineLevel="7" x14ac:dyDescent="0.2">
      <c r="A33" s="27" t="s">
        <v>57</v>
      </c>
      <c r="B33" s="25" t="s">
        <v>58</v>
      </c>
      <c r="C33" s="58">
        <v>1715.3</v>
      </c>
      <c r="D33" s="58">
        <v>1715.3</v>
      </c>
      <c r="E33" s="58">
        <f t="shared" si="0"/>
        <v>100</v>
      </c>
      <c r="F33" s="58">
        <v>2004.3</v>
      </c>
      <c r="G33" s="58">
        <f t="shared" si="1"/>
        <v>85.58100084817643</v>
      </c>
    </row>
    <row r="34" spans="1:7" s="6" customFormat="1" ht="63.75" outlineLevel="7" x14ac:dyDescent="0.2">
      <c r="A34" s="29" t="s">
        <v>59</v>
      </c>
      <c r="B34" s="30" t="s">
        <v>221</v>
      </c>
      <c r="C34" s="58">
        <v>500</v>
      </c>
      <c r="D34" s="58">
        <v>380.7</v>
      </c>
      <c r="E34" s="58">
        <f t="shared" si="0"/>
        <v>76.14</v>
      </c>
      <c r="F34" s="58">
        <v>427.7</v>
      </c>
      <c r="G34" s="58">
        <f t="shared" si="1"/>
        <v>89.010989010989007</v>
      </c>
    </row>
    <row r="35" spans="1:7" s="6" customFormat="1" ht="51" outlineLevel="7" x14ac:dyDescent="0.2">
      <c r="A35" s="29" t="s">
        <v>204</v>
      </c>
      <c r="B35" s="30" t="s">
        <v>205</v>
      </c>
      <c r="C35" s="58">
        <v>1654.2</v>
      </c>
      <c r="D35" s="58">
        <v>1936</v>
      </c>
      <c r="E35" s="58">
        <f t="shared" si="0"/>
        <v>117.03542497884175</v>
      </c>
      <c r="F35" s="58">
        <v>2248.1999999999998</v>
      </c>
      <c r="G35" s="58">
        <f t="shared" si="1"/>
        <v>86.113335112534486</v>
      </c>
    </row>
    <row r="36" spans="1:7" s="6" customFormat="1" ht="63.75" outlineLevel="7" x14ac:dyDescent="0.2">
      <c r="A36" s="29" t="s">
        <v>223</v>
      </c>
      <c r="B36" s="30" t="s">
        <v>276</v>
      </c>
      <c r="C36" s="58">
        <v>959.6</v>
      </c>
      <c r="D36" s="58">
        <v>1080.0999999999999</v>
      </c>
      <c r="E36" s="58">
        <f t="shared" si="0"/>
        <v>112.55731554814506</v>
      </c>
      <c r="F36" s="58">
        <v>476.8</v>
      </c>
      <c r="G36" s="58">
        <f t="shared" si="1"/>
        <v>226.53104026845634</v>
      </c>
    </row>
    <row r="37" spans="1:7" s="6" customFormat="1" ht="51" outlineLevel="7" x14ac:dyDescent="0.2">
      <c r="A37" s="29" t="s">
        <v>246</v>
      </c>
      <c r="B37" s="30" t="s">
        <v>277</v>
      </c>
      <c r="C37" s="58">
        <v>16.399999999999999</v>
      </c>
      <c r="D37" s="58">
        <v>16.399999999999999</v>
      </c>
      <c r="E37" s="58">
        <f t="shared" si="0"/>
        <v>100</v>
      </c>
      <c r="F37" s="58">
        <v>31</v>
      </c>
      <c r="G37" s="58">
        <f t="shared" si="1"/>
        <v>52.903225806451601</v>
      </c>
    </row>
    <row r="38" spans="1:7" s="6" customFormat="1" ht="63.75" outlineLevel="7" x14ac:dyDescent="0.2">
      <c r="A38" s="29" t="s">
        <v>305</v>
      </c>
      <c r="B38" s="30" t="s">
        <v>306</v>
      </c>
      <c r="C38" s="58">
        <v>12</v>
      </c>
      <c r="D38" s="58">
        <v>12</v>
      </c>
      <c r="E38" s="58">
        <f t="shared" si="0"/>
        <v>100</v>
      </c>
      <c r="F38" s="58">
        <v>0</v>
      </c>
      <c r="G38" s="58"/>
    </row>
    <row r="39" spans="1:7" outlineLevel="1" x14ac:dyDescent="0.2">
      <c r="A39" s="23" t="s">
        <v>60</v>
      </c>
      <c r="B39" s="24" t="s">
        <v>61</v>
      </c>
      <c r="C39" s="57">
        <f>C40+C41+C42+C43</f>
        <v>1980</v>
      </c>
      <c r="D39" s="57">
        <f>D40+D41+D42+D43</f>
        <v>1981.9</v>
      </c>
      <c r="E39" s="57">
        <f t="shared" si="0"/>
        <v>100.0959595959596</v>
      </c>
      <c r="F39" s="57">
        <f>F40+F41+F42+F43</f>
        <v>2505.5</v>
      </c>
      <c r="G39" s="57">
        <f t="shared" si="1"/>
        <v>79.101975653562164</v>
      </c>
    </row>
    <row r="40" spans="1:7" ht="25.5" outlineLevel="3" x14ac:dyDescent="0.2">
      <c r="A40" s="20" t="s">
        <v>62</v>
      </c>
      <c r="B40" s="21" t="s">
        <v>63</v>
      </c>
      <c r="C40" s="58">
        <v>514</v>
      </c>
      <c r="D40" s="58">
        <v>515.20000000000005</v>
      </c>
      <c r="E40" s="58">
        <f t="shared" si="0"/>
        <v>100.23346303501945</v>
      </c>
      <c r="F40" s="58">
        <v>638.1</v>
      </c>
      <c r="G40" s="58">
        <f t="shared" si="1"/>
        <v>80.739695972418119</v>
      </c>
    </row>
    <row r="41" spans="1:7" ht="25.5" outlineLevel="3" x14ac:dyDescent="0.2">
      <c r="A41" s="20" t="s">
        <v>64</v>
      </c>
      <c r="B41" s="21" t="s">
        <v>65</v>
      </c>
      <c r="C41" s="58">
        <v>0</v>
      </c>
      <c r="D41" s="58">
        <v>0</v>
      </c>
      <c r="E41" s="58"/>
      <c r="F41" s="58">
        <v>11.9</v>
      </c>
      <c r="G41" s="58">
        <f t="shared" si="1"/>
        <v>0</v>
      </c>
    </row>
    <row r="42" spans="1:7" outlineLevel="3" x14ac:dyDescent="0.2">
      <c r="A42" s="20" t="s">
        <v>66</v>
      </c>
      <c r="B42" s="21" t="s">
        <v>67</v>
      </c>
      <c r="C42" s="58">
        <v>534</v>
      </c>
      <c r="D42" s="58">
        <v>534.6</v>
      </c>
      <c r="E42" s="58">
        <f t="shared" si="0"/>
        <v>100.11235955056179</v>
      </c>
      <c r="F42" s="58">
        <v>673.5</v>
      </c>
      <c r="G42" s="58">
        <f t="shared" si="1"/>
        <v>79.376391982182639</v>
      </c>
    </row>
    <row r="43" spans="1:7" outlineLevel="3" x14ac:dyDescent="0.2">
      <c r="A43" s="20" t="s">
        <v>68</v>
      </c>
      <c r="B43" s="21" t="s">
        <v>69</v>
      </c>
      <c r="C43" s="58">
        <v>932</v>
      </c>
      <c r="D43" s="58">
        <v>932.1</v>
      </c>
      <c r="E43" s="58">
        <f t="shared" si="0"/>
        <v>100.01072961373391</v>
      </c>
      <c r="F43" s="58">
        <v>1182</v>
      </c>
      <c r="G43" s="58">
        <f t="shared" si="1"/>
        <v>78.857868020304565</v>
      </c>
    </row>
    <row r="44" spans="1:7" outlineLevel="1" x14ac:dyDescent="0.2">
      <c r="A44" s="23" t="s">
        <v>70</v>
      </c>
      <c r="B44" s="24" t="s">
        <v>280</v>
      </c>
      <c r="C44" s="57">
        <v>10904.9</v>
      </c>
      <c r="D44" s="57">
        <v>11080.5</v>
      </c>
      <c r="E44" s="57">
        <f t="shared" si="0"/>
        <v>101.61028528459684</v>
      </c>
      <c r="F44" s="57">
        <v>10955.2</v>
      </c>
      <c r="G44" s="57">
        <f t="shared" si="1"/>
        <v>101.14374908719145</v>
      </c>
    </row>
    <row r="45" spans="1:7" outlineLevel="1" x14ac:dyDescent="0.2">
      <c r="A45" s="23" t="s">
        <v>71</v>
      </c>
      <c r="B45" s="24" t="s">
        <v>72</v>
      </c>
      <c r="C45" s="57">
        <f>C46+C47+C48+C49+C50</f>
        <v>10750</v>
      </c>
      <c r="D45" s="57">
        <f>D46+D47+D48+D49+D50</f>
        <v>10789.999999999998</v>
      </c>
      <c r="E45" s="57">
        <f t="shared" si="0"/>
        <v>100.3720930232558</v>
      </c>
      <c r="F45" s="57">
        <f>F46+F47+F48+F49+F50</f>
        <v>7532.3</v>
      </c>
      <c r="G45" s="57">
        <f t="shared" si="1"/>
        <v>143.24973779589234</v>
      </c>
    </row>
    <row r="46" spans="1:7" ht="51" outlineLevel="7" x14ac:dyDescent="0.2">
      <c r="A46" s="31" t="s">
        <v>295</v>
      </c>
      <c r="B46" s="32" t="s">
        <v>73</v>
      </c>
      <c r="C46" s="58">
        <v>3990</v>
      </c>
      <c r="D46" s="58">
        <v>4026.4</v>
      </c>
      <c r="E46" s="58">
        <f t="shared" si="0"/>
        <v>100.9122807017544</v>
      </c>
      <c r="F46" s="58">
        <v>2941.3</v>
      </c>
      <c r="G46" s="58">
        <f t="shared" si="1"/>
        <v>136.89185054227721</v>
      </c>
    </row>
    <row r="47" spans="1:7" ht="51" outlineLevel="7" x14ac:dyDescent="0.2">
      <c r="A47" s="31" t="s">
        <v>297</v>
      </c>
      <c r="B47" s="33" t="s">
        <v>239</v>
      </c>
      <c r="C47" s="58">
        <v>0</v>
      </c>
      <c r="D47" s="58">
        <v>0</v>
      </c>
      <c r="E47" s="58"/>
      <c r="F47" s="58">
        <v>22</v>
      </c>
      <c r="G47" s="58">
        <f t="shared" si="1"/>
        <v>0</v>
      </c>
    </row>
    <row r="48" spans="1:7" ht="25.5" outlineLevel="7" x14ac:dyDescent="0.2">
      <c r="A48" s="31" t="s">
        <v>296</v>
      </c>
      <c r="B48" s="34" t="s">
        <v>74</v>
      </c>
      <c r="C48" s="58">
        <v>6323</v>
      </c>
      <c r="D48" s="58">
        <v>6326</v>
      </c>
      <c r="E48" s="58">
        <f t="shared" si="0"/>
        <v>100.04744583267436</v>
      </c>
      <c r="F48" s="58">
        <v>4103.8999999999996</v>
      </c>
      <c r="G48" s="58">
        <f t="shared" si="1"/>
        <v>154.14605619045301</v>
      </c>
    </row>
    <row r="49" spans="1:7" ht="38.25" outlineLevel="7" x14ac:dyDescent="0.2">
      <c r="A49" s="35" t="s">
        <v>254</v>
      </c>
      <c r="B49" s="21" t="s">
        <v>251</v>
      </c>
      <c r="C49" s="58">
        <v>300</v>
      </c>
      <c r="D49" s="58">
        <v>300.3</v>
      </c>
      <c r="E49" s="58">
        <f t="shared" si="0"/>
        <v>100.10000000000001</v>
      </c>
      <c r="F49" s="58">
        <v>28</v>
      </c>
      <c r="G49" s="58">
        <f t="shared" si="1"/>
        <v>1072.5</v>
      </c>
    </row>
    <row r="50" spans="1:7" ht="51" outlineLevel="7" x14ac:dyDescent="0.2">
      <c r="A50" s="36" t="s">
        <v>255</v>
      </c>
      <c r="B50" s="25" t="s">
        <v>281</v>
      </c>
      <c r="C50" s="58">
        <v>137</v>
      </c>
      <c r="D50" s="58">
        <v>137.30000000000001</v>
      </c>
      <c r="E50" s="58">
        <f t="shared" si="0"/>
        <v>100.21897810218978</v>
      </c>
      <c r="F50" s="58">
        <v>437.1</v>
      </c>
      <c r="G50" s="58">
        <f t="shared" si="1"/>
        <v>31.411576298329901</v>
      </c>
    </row>
    <row r="51" spans="1:7" outlineLevel="1" x14ac:dyDescent="0.2">
      <c r="A51" s="23" t="s">
        <v>75</v>
      </c>
      <c r="B51" s="24" t="s">
        <v>76</v>
      </c>
      <c r="C51" s="57">
        <f>C52+C53+C57+C58+C55+C59+C60+C61+C63+C64+C65+C66+C62+C54+C56</f>
        <v>9312.3000000000011</v>
      </c>
      <c r="D51" s="57">
        <f>D52+D53+D57+D58+D55+D59+D60+D61+D63+D64+D65+D66+D62+D54+D56</f>
        <v>9362</v>
      </c>
      <c r="E51" s="57">
        <f>D51/C51*100</f>
        <v>100.53370273723998</v>
      </c>
      <c r="F51" s="57">
        <f>F52+F53+F57+F58+F59+F60+F61+F63+F64+F65+F66+F62+F54</f>
        <v>5198.0000000000009</v>
      </c>
      <c r="G51" s="57">
        <f t="shared" si="1"/>
        <v>180.10773374374756</v>
      </c>
    </row>
    <row r="52" spans="1:7" outlineLevel="2" x14ac:dyDescent="0.2">
      <c r="A52" s="20" t="s">
        <v>77</v>
      </c>
      <c r="B52" s="21" t="s">
        <v>78</v>
      </c>
      <c r="C52" s="58">
        <v>198.5</v>
      </c>
      <c r="D52" s="58">
        <v>198.6</v>
      </c>
      <c r="E52" s="58">
        <f t="shared" si="0"/>
        <v>100.05037783375315</v>
      </c>
      <c r="F52" s="58">
        <v>136.4</v>
      </c>
      <c r="G52" s="58">
        <f t="shared" si="1"/>
        <v>145.60117302052785</v>
      </c>
    </row>
    <row r="53" spans="1:7" ht="38.25" outlineLevel="2" x14ac:dyDescent="0.2">
      <c r="A53" s="20" t="s">
        <v>79</v>
      </c>
      <c r="B53" s="21" t="s">
        <v>80</v>
      </c>
      <c r="C53" s="58">
        <v>0</v>
      </c>
      <c r="D53" s="58">
        <v>0</v>
      </c>
      <c r="E53" s="58"/>
      <c r="F53" s="58">
        <v>10</v>
      </c>
      <c r="G53" s="58">
        <f t="shared" si="1"/>
        <v>0</v>
      </c>
    </row>
    <row r="54" spans="1:7" ht="38.25" outlineLevel="2" x14ac:dyDescent="0.2">
      <c r="A54" s="20" t="s">
        <v>81</v>
      </c>
      <c r="B54" s="21" t="s">
        <v>278</v>
      </c>
      <c r="C54" s="58">
        <v>238.1</v>
      </c>
      <c r="D54" s="58">
        <v>238.2</v>
      </c>
      <c r="E54" s="58">
        <f t="shared" si="0"/>
        <v>100.04199916001679</v>
      </c>
      <c r="F54" s="58">
        <v>0.5</v>
      </c>
      <c r="G54" s="58">
        <f t="shared" si="1"/>
        <v>47640</v>
      </c>
    </row>
    <row r="55" spans="1:7" ht="25.5" outlineLevel="2" x14ac:dyDescent="0.2">
      <c r="A55" s="20" t="s">
        <v>335</v>
      </c>
      <c r="B55" s="21" t="s">
        <v>326</v>
      </c>
      <c r="C55" s="58">
        <v>5</v>
      </c>
      <c r="D55" s="58">
        <v>5</v>
      </c>
      <c r="E55" s="58">
        <f t="shared" si="0"/>
        <v>100</v>
      </c>
      <c r="F55" s="58">
        <v>0</v>
      </c>
      <c r="G55" s="58"/>
    </row>
    <row r="56" spans="1:7" ht="25.5" outlineLevel="2" x14ac:dyDescent="0.2">
      <c r="A56" s="20" t="s">
        <v>294</v>
      </c>
      <c r="B56" s="21" t="s">
        <v>298</v>
      </c>
      <c r="C56" s="58">
        <v>17</v>
      </c>
      <c r="D56" s="58">
        <v>17</v>
      </c>
      <c r="E56" s="58">
        <f t="shared" si="0"/>
        <v>100</v>
      </c>
      <c r="F56" s="58">
        <v>0</v>
      </c>
      <c r="G56" s="58"/>
    </row>
    <row r="57" spans="1:7" outlineLevel="2" x14ac:dyDescent="0.2">
      <c r="A57" s="20" t="s">
        <v>82</v>
      </c>
      <c r="B57" s="21" t="s">
        <v>83</v>
      </c>
      <c r="C57" s="58">
        <v>0</v>
      </c>
      <c r="D57" s="58">
        <v>0</v>
      </c>
      <c r="E57" s="58"/>
      <c r="F57" s="58">
        <v>26.6</v>
      </c>
      <c r="G57" s="58">
        <f t="shared" si="1"/>
        <v>0</v>
      </c>
    </row>
    <row r="58" spans="1:7" ht="63.75" outlineLevel="2" x14ac:dyDescent="0.2">
      <c r="A58" s="20" t="s">
        <v>84</v>
      </c>
      <c r="B58" s="28" t="s">
        <v>282</v>
      </c>
      <c r="C58" s="58">
        <v>631</v>
      </c>
      <c r="D58" s="58">
        <v>631</v>
      </c>
      <c r="E58" s="58">
        <f t="shared" si="0"/>
        <v>100</v>
      </c>
      <c r="F58" s="58">
        <v>466.5</v>
      </c>
      <c r="G58" s="58">
        <f t="shared" si="1"/>
        <v>135.26259378349411</v>
      </c>
    </row>
    <row r="59" spans="1:7" ht="38.25" outlineLevel="2" x14ac:dyDescent="0.2">
      <c r="A59" s="20" t="s">
        <v>85</v>
      </c>
      <c r="B59" s="25" t="s">
        <v>86</v>
      </c>
      <c r="C59" s="58">
        <v>1515.5</v>
      </c>
      <c r="D59" s="58">
        <v>1515.8</v>
      </c>
      <c r="E59" s="58">
        <f t="shared" si="0"/>
        <v>100.01979544704717</v>
      </c>
      <c r="F59" s="58">
        <v>665.7</v>
      </c>
      <c r="G59" s="58">
        <f t="shared" si="1"/>
        <v>227.7001652395974</v>
      </c>
    </row>
    <row r="60" spans="1:7" outlineLevel="2" x14ac:dyDescent="0.2">
      <c r="A60" s="20" t="s">
        <v>87</v>
      </c>
      <c r="B60" s="25" t="s">
        <v>283</v>
      </c>
      <c r="C60" s="58">
        <v>4.5</v>
      </c>
      <c r="D60" s="58">
        <v>4.5</v>
      </c>
      <c r="E60" s="58">
        <f t="shared" si="0"/>
        <v>100</v>
      </c>
      <c r="F60" s="58">
        <v>106.2</v>
      </c>
      <c r="G60" s="58">
        <f t="shared" si="1"/>
        <v>4.2372881355932197</v>
      </c>
    </row>
    <row r="61" spans="1:7" ht="38.25" outlineLevel="2" x14ac:dyDescent="0.2">
      <c r="A61" s="20" t="s">
        <v>284</v>
      </c>
      <c r="B61" s="25" t="s">
        <v>285</v>
      </c>
      <c r="C61" s="58">
        <v>349.5</v>
      </c>
      <c r="D61" s="58">
        <v>349.5</v>
      </c>
      <c r="E61" s="58">
        <f t="shared" si="0"/>
        <v>100</v>
      </c>
      <c r="F61" s="58">
        <v>8</v>
      </c>
      <c r="G61" s="58">
        <f t="shared" si="1"/>
        <v>4368.75</v>
      </c>
    </row>
    <row r="62" spans="1:7" outlineLevel="2" x14ac:dyDescent="0.2">
      <c r="A62" s="20" t="s">
        <v>233</v>
      </c>
      <c r="B62" s="25" t="s">
        <v>234</v>
      </c>
      <c r="C62" s="58">
        <v>0</v>
      </c>
      <c r="D62" s="58">
        <v>0</v>
      </c>
      <c r="E62" s="58"/>
      <c r="F62" s="58">
        <v>3.3</v>
      </c>
      <c r="G62" s="58">
        <f t="shared" si="1"/>
        <v>0</v>
      </c>
    </row>
    <row r="63" spans="1:7" ht="38.25" outlineLevel="2" x14ac:dyDescent="0.2">
      <c r="A63" s="20" t="s">
        <v>88</v>
      </c>
      <c r="B63" s="25" t="s">
        <v>89</v>
      </c>
      <c r="C63" s="58">
        <v>263</v>
      </c>
      <c r="D63" s="58">
        <v>263.39999999999998</v>
      </c>
      <c r="E63" s="58">
        <f t="shared" si="0"/>
        <v>100.15209125475283</v>
      </c>
      <c r="F63" s="58">
        <v>175.8</v>
      </c>
      <c r="G63" s="58">
        <f t="shared" si="1"/>
        <v>149.82935153583617</v>
      </c>
    </row>
    <row r="64" spans="1:7" ht="25.5" outlineLevel="2" x14ac:dyDescent="0.2">
      <c r="A64" s="20" t="s">
        <v>90</v>
      </c>
      <c r="B64" s="25" t="s">
        <v>91</v>
      </c>
      <c r="C64" s="58">
        <v>52</v>
      </c>
      <c r="D64" s="58">
        <v>52</v>
      </c>
      <c r="E64" s="58">
        <f t="shared" si="0"/>
        <v>100</v>
      </c>
      <c r="F64" s="58">
        <v>-135</v>
      </c>
      <c r="G64" s="58"/>
    </row>
    <row r="65" spans="1:7" ht="25.5" outlineLevel="2" x14ac:dyDescent="0.2">
      <c r="A65" s="20" t="s">
        <v>92</v>
      </c>
      <c r="B65" s="25" t="s">
        <v>93</v>
      </c>
      <c r="C65" s="58">
        <v>671.5</v>
      </c>
      <c r="D65" s="58">
        <v>671.7</v>
      </c>
      <c r="E65" s="58">
        <f t="shared" si="0"/>
        <v>100.02978406552494</v>
      </c>
      <c r="F65" s="58">
        <v>997.7</v>
      </c>
      <c r="G65" s="58">
        <f t="shared" si="1"/>
        <v>67.324847148441407</v>
      </c>
    </row>
    <row r="66" spans="1:7" s="12" customFormat="1" ht="25.5" outlineLevel="2" x14ac:dyDescent="0.2">
      <c r="A66" s="20" t="s">
        <v>94</v>
      </c>
      <c r="B66" s="21" t="s">
        <v>95</v>
      </c>
      <c r="C66" s="58">
        <v>5366.7</v>
      </c>
      <c r="D66" s="58">
        <v>5415.3</v>
      </c>
      <c r="E66" s="58">
        <f t="shared" si="0"/>
        <v>100.90558443736374</v>
      </c>
      <c r="F66" s="58">
        <v>2736.3</v>
      </c>
      <c r="G66" s="58">
        <f t="shared" si="1"/>
        <v>197.90593136717465</v>
      </c>
    </row>
    <row r="67" spans="1:7" s="12" customFormat="1" outlineLevel="1" x14ac:dyDescent="0.2">
      <c r="A67" s="23" t="s">
        <v>96</v>
      </c>
      <c r="B67" s="24" t="s">
        <v>97</v>
      </c>
      <c r="C67" s="57">
        <f>C68+C69</f>
        <v>36</v>
      </c>
      <c r="D67" s="57">
        <f>D68+D69</f>
        <v>48.3</v>
      </c>
      <c r="E67" s="57">
        <f t="shared" si="0"/>
        <v>134.16666666666666</v>
      </c>
      <c r="F67" s="57">
        <f>F68+F69</f>
        <v>846.59999999999991</v>
      </c>
      <c r="G67" s="57">
        <f t="shared" si="1"/>
        <v>5.7051736357193485</v>
      </c>
    </row>
    <row r="68" spans="1:7" s="12" customFormat="1" outlineLevel="7" x14ac:dyDescent="0.2">
      <c r="A68" s="27" t="s">
        <v>338</v>
      </c>
      <c r="B68" s="21" t="s">
        <v>336</v>
      </c>
      <c r="C68" s="58">
        <v>0</v>
      </c>
      <c r="D68" s="58">
        <v>9.5</v>
      </c>
      <c r="E68" s="58"/>
      <c r="F68" s="58">
        <v>-0.2</v>
      </c>
      <c r="G68" s="58"/>
    </row>
    <row r="69" spans="1:7" s="12" customFormat="1" outlineLevel="7" x14ac:dyDescent="0.2">
      <c r="A69" s="27" t="s">
        <v>337</v>
      </c>
      <c r="B69" s="21" t="s">
        <v>97</v>
      </c>
      <c r="C69" s="58">
        <v>36</v>
      </c>
      <c r="D69" s="58">
        <v>38.799999999999997</v>
      </c>
      <c r="E69" s="58">
        <f t="shared" si="0"/>
        <v>107.77777777777777</v>
      </c>
      <c r="F69" s="58">
        <v>846.8</v>
      </c>
      <c r="G69" s="58">
        <f t="shared" si="1"/>
        <v>4.5819555975436934</v>
      </c>
    </row>
    <row r="70" spans="1:7" s="12" customFormat="1" x14ac:dyDescent="0.2">
      <c r="A70" s="23" t="s">
        <v>98</v>
      </c>
      <c r="B70" s="24" t="s">
        <v>99</v>
      </c>
      <c r="C70" s="57">
        <f>C71+C122+C123+C124</f>
        <v>847649.20000000007</v>
      </c>
      <c r="D70" s="57">
        <f>D71+D122+D121+D123+D124</f>
        <v>846480.09999999986</v>
      </c>
      <c r="E70" s="57">
        <f t="shared" ref="E70:E135" si="2">D70/C70*100</f>
        <v>99.862077378236165</v>
      </c>
      <c r="F70" s="57">
        <f>F71+F122+F123+F124</f>
        <v>716412.29999999981</v>
      </c>
      <c r="G70" s="57">
        <f t="shared" ref="G70:G133" si="3">D70/F70*100</f>
        <v>118.15543926311707</v>
      </c>
    </row>
    <row r="71" spans="1:7" s="12" customFormat="1" ht="25.5" outlineLevel="1" x14ac:dyDescent="0.2">
      <c r="A71" s="23" t="s">
        <v>100</v>
      </c>
      <c r="B71" s="24" t="s">
        <v>101</v>
      </c>
      <c r="C71" s="57">
        <f>C72+C77+C95+C116</f>
        <v>847479.70000000007</v>
      </c>
      <c r="D71" s="57">
        <f>D72+D77+D95+D116</f>
        <v>846439.99999999988</v>
      </c>
      <c r="E71" s="57">
        <f t="shared" si="2"/>
        <v>99.877318595359839</v>
      </c>
      <c r="F71" s="57">
        <f>F72+F77+F95+F116</f>
        <v>718145.2</v>
      </c>
      <c r="G71" s="57">
        <f t="shared" si="3"/>
        <v>117.86474378718954</v>
      </c>
    </row>
    <row r="72" spans="1:7" s="12" customFormat="1" outlineLevel="1" x14ac:dyDescent="0.2">
      <c r="A72" s="23" t="s">
        <v>252</v>
      </c>
      <c r="B72" s="24" t="s">
        <v>339</v>
      </c>
      <c r="C72" s="57">
        <f>C73+C74+C75+C76</f>
        <v>3511</v>
      </c>
      <c r="D72" s="57">
        <f>D73+D74+D75+D76</f>
        <v>18511</v>
      </c>
      <c r="E72" s="57">
        <f t="shared" si="2"/>
        <v>527.22870976929653</v>
      </c>
      <c r="F72" s="57">
        <f>F73+F74+F75</f>
        <v>1092.0999999999999</v>
      </c>
      <c r="G72" s="57">
        <f t="shared" si="3"/>
        <v>1694.9913011628971</v>
      </c>
    </row>
    <row r="73" spans="1:7" s="12" customFormat="1" ht="51" outlineLevel="1" x14ac:dyDescent="0.2">
      <c r="A73" s="37" t="s">
        <v>301</v>
      </c>
      <c r="B73" s="21" t="s">
        <v>245</v>
      </c>
      <c r="C73" s="58">
        <v>0</v>
      </c>
      <c r="D73" s="58">
        <v>0</v>
      </c>
      <c r="E73" s="58"/>
      <c r="F73" s="58">
        <v>1092.0999999999999</v>
      </c>
      <c r="G73" s="58">
        <f t="shared" si="3"/>
        <v>0</v>
      </c>
    </row>
    <row r="74" spans="1:7" s="12" customFormat="1" ht="51" outlineLevel="1" x14ac:dyDescent="0.2">
      <c r="A74" s="37" t="s">
        <v>327</v>
      </c>
      <c r="B74" s="38" t="s">
        <v>304</v>
      </c>
      <c r="C74" s="58">
        <v>1750</v>
      </c>
      <c r="D74" s="58">
        <v>1750</v>
      </c>
      <c r="E74" s="58">
        <f t="shared" si="2"/>
        <v>100</v>
      </c>
      <c r="F74" s="58">
        <v>0</v>
      </c>
      <c r="G74" s="58"/>
    </row>
    <row r="75" spans="1:7" s="12" customFormat="1" ht="38.25" outlineLevel="1" x14ac:dyDescent="0.2">
      <c r="A75" s="37" t="s">
        <v>302</v>
      </c>
      <c r="B75" s="38" t="s">
        <v>344</v>
      </c>
      <c r="C75" s="58">
        <v>1761</v>
      </c>
      <c r="D75" s="58">
        <v>1761</v>
      </c>
      <c r="E75" s="58">
        <f t="shared" si="2"/>
        <v>100</v>
      </c>
      <c r="F75" s="58">
        <v>0</v>
      </c>
      <c r="G75" s="58"/>
    </row>
    <row r="76" spans="1:7" s="12" customFormat="1" ht="38.25" outlineLevel="1" x14ac:dyDescent="0.2">
      <c r="A76" s="37" t="s">
        <v>328</v>
      </c>
      <c r="B76" s="38" t="s">
        <v>343</v>
      </c>
      <c r="C76" s="58">
        <v>0</v>
      </c>
      <c r="D76" s="58">
        <v>15000</v>
      </c>
      <c r="E76" s="58"/>
      <c r="F76" s="58">
        <v>0</v>
      </c>
      <c r="G76" s="58"/>
    </row>
    <row r="77" spans="1:7" ht="25.5" outlineLevel="2" x14ac:dyDescent="0.2">
      <c r="A77" s="10" t="s">
        <v>253</v>
      </c>
      <c r="B77" s="26" t="s">
        <v>286</v>
      </c>
      <c r="C77" s="59">
        <f>C78+C79+C80+C81+C82+C83+C84+C85+C86+C87+C88+C89+C90+C91+C92+C93+C94</f>
        <v>140428.19999999998</v>
      </c>
      <c r="D77" s="59">
        <f>D78+D79+D80+D81+D82+D83+D84+D85+D86+D87+D88+D89+D90+D91+D92+D93+D94</f>
        <v>138748.4</v>
      </c>
      <c r="E77" s="57">
        <f t="shared" si="2"/>
        <v>98.803801515650008</v>
      </c>
      <c r="F77" s="59">
        <f>F78+F79+F80+F81+F82++F83+F84+F85+F86+F88+F89+F90+F91+F92+F93+F94</f>
        <v>85289.7</v>
      </c>
      <c r="G77" s="57">
        <f t="shared" si="3"/>
        <v>162.67896357942402</v>
      </c>
    </row>
    <row r="78" spans="1:7" s="12" customFormat="1" ht="38.25" outlineLevel="2" x14ac:dyDescent="0.2">
      <c r="A78" s="37" t="s">
        <v>270</v>
      </c>
      <c r="B78" s="39" t="s">
        <v>271</v>
      </c>
      <c r="C78" s="58">
        <v>3267</v>
      </c>
      <c r="D78" s="58">
        <v>3234.3</v>
      </c>
      <c r="E78" s="58">
        <f t="shared" si="2"/>
        <v>98.999081726354461</v>
      </c>
      <c r="F78" s="58">
        <v>0</v>
      </c>
      <c r="G78" s="58"/>
    </row>
    <row r="79" spans="1:7" s="12" customFormat="1" ht="25.5" outlineLevel="2" x14ac:dyDescent="0.2">
      <c r="A79" s="37" t="s">
        <v>272</v>
      </c>
      <c r="B79" s="39" t="s">
        <v>273</v>
      </c>
      <c r="C79" s="58">
        <v>19407.099999999999</v>
      </c>
      <c r="D79" s="58">
        <v>17937.2</v>
      </c>
      <c r="E79" s="58">
        <f t="shared" si="2"/>
        <v>92.425967815902439</v>
      </c>
      <c r="F79" s="58">
        <v>0</v>
      </c>
      <c r="G79" s="58"/>
    </row>
    <row r="80" spans="1:7" s="12" customFormat="1" ht="38.25" outlineLevel="2" x14ac:dyDescent="0.2">
      <c r="A80" s="37" t="s">
        <v>232</v>
      </c>
      <c r="B80" s="39" t="s">
        <v>200</v>
      </c>
      <c r="C80" s="58">
        <v>100</v>
      </c>
      <c r="D80" s="58">
        <v>100</v>
      </c>
      <c r="E80" s="58">
        <f t="shared" si="2"/>
        <v>100</v>
      </c>
      <c r="F80" s="58">
        <v>50</v>
      </c>
      <c r="G80" s="58">
        <f t="shared" si="3"/>
        <v>200</v>
      </c>
    </row>
    <row r="81" spans="1:7" ht="25.5" outlineLevel="4" x14ac:dyDescent="0.2">
      <c r="A81" s="40" t="s">
        <v>269</v>
      </c>
      <c r="B81" s="39" t="s">
        <v>288</v>
      </c>
      <c r="C81" s="58">
        <v>51925.2</v>
      </c>
      <c r="D81" s="58">
        <v>51767.8</v>
      </c>
      <c r="E81" s="58">
        <f t="shared" si="2"/>
        <v>99.696871653840532</v>
      </c>
      <c r="F81" s="58">
        <v>10300</v>
      </c>
      <c r="G81" s="58">
        <f t="shared" si="3"/>
        <v>502.60000000000008</v>
      </c>
    </row>
    <row r="82" spans="1:7" s="12" customFormat="1" ht="102" outlineLevel="4" x14ac:dyDescent="0.2">
      <c r="A82" s="37" t="s">
        <v>317</v>
      </c>
      <c r="B82" s="39" t="s">
        <v>314</v>
      </c>
      <c r="C82" s="58">
        <v>0</v>
      </c>
      <c r="D82" s="58">
        <v>0</v>
      </c>
      <c r="E82" s="58"/>
      <c r="F82" s="58">
        <v>1852.3</v>
      </c>
      <c r="G82" s="58">
        <f t="shared" si="3"/>
        <v>0</v>
      </c>
    </row>
    <row r="83" spans="1:7" ht="89.25" outlineLevel="4" x14ac:dyDescent="0.2">
      <c r="A83" s="66" t="s">
        <v>259</v>
      </c>
      <c r="B83" s="41" t="s">
        <v>329</v>
      </c>
      <c r="C83" s="58">
        <v>595.1</v>
      </c>
      <c r="D83" s="58">
        <v>595.1</v>
      </c>
      <c r="E83" s="58">
        <f t="shared" si="2"/>
        <v>100</v>
      </c>
      <c r="F83" s="58">
        <v>548.79999999999995</v>
      </c>
      <c r="G83" s="58">
        <f t="shared" si="3"/>
        <v>108.43658892128281</v>
      </c>
    </row>
    <row r="84" spans="1:7" s="61" customFormat="1" ht="25.5" outlineLevel="4" x14ac:dyDescent="0.2">
      <c r="A84" s="37" t="s">
        <v>313</v>
      </c>
      <c r="B84" s="41" t="s">
        <v>312</v>
      </c>
      <c r="C84" s="58">
        <v>1513</v>
      </c>
      <c r="D84" s="58">
        <v>1513</v>
      </c>
      <c r="E84" s="58">
        <f t="shared" si="2"/>
        <v>100</v>
      </c>
      <c r="F84" s="58">
        <v>1589.3</v>
      </c>
      <c r="G84" s="58">
        <f t="shared" si="3"/>
        <v>95.199144277354804</v>
      </c>
    </row>
    <row r="85" spans="1:7" s="61" customFormat="1" ht="25.5" outlineLevel="4" x14ac:dyDescent="0.2">
      <c r="A85" s="37" t="s">
        <v>307</v>
      </c>
      <c r="B85" s="38" t="s">
        <v>308</v>
      </c>
      <c r="C85" s="58">
        <v>1033.2</v>
      </c>
      <c r="D85" s="58">
        <v>1033.2</v>
      </c>
      <c r="E85" s="58">
        <f t="shared" si="2"/>
        <v>100</v>
      </c>
      <c r="F85" s="58">
        <v>0</v>
      </c>
      <c r="G85" s="58"/>
    </row>
    <row r="86" spans="1:7" s="61" customFormat="1" ht="25.5" outlineLevel="4" x14ac:dyDescent="0.2">
      <c r="A86" s="37" t="s">
        <v>325</v>
      </c>
      <c r="B86" s="38" t="s">
        <v>309</v>
      </c>
      <c r="C86" s="58">
        <v>8573</v>
      </c>
      <c r="D86" s="58">
        <v>8569.2000000000007</v>
      </c>
      <c r="E86" s="58">
        <f t="shared" si="2"/>
        <v>99.955674792954625</v>
      </c>
      <c r="F86" s="58">
        <v>7593.3</v>
      </c>
      <c r="G86" s="58">
        <f t="shared" si="3"/>
        <v>112.85211963178065</v>
      </c>
    </row>
    <row r="87" spans="1:7" s="61" customFormat="1" outlineLevel="4" x14ac:dyDescent="0.2">
      <c r="A87" s="37" t="s">
        <v>331</v>
      </c>
      <c r="B87" s="38" t="s">
        <v>319</v>
      </c>
      <c r="C87" s="58">
        <v>44.3</v>
      </c>
      <c r="D87" s="58">
        <v>44.3</v>
      </c>
      <c r="E87" s="58">
        <f t="shared" si="2"/>
        <v>100</v>
      </c>
      <c r="F87" s="58">
        <v>0</v>
      </c>
      <c r="G87" s="58"/>
    </row>
    <row r="88" spans="1:7" s="6" customFormat="1" ht="38.25" outlineLevel="4" x14ac:dyDescent="0.2">
      <c r="A88" s="37" t="s">
        <v>320</v>
      </c>
      <c r="B88" s="41" t="s">
        <v>321</v>
      </c>
      <c r="C88" s="58">
        <v>4126.3</v>
      </c>
      <c r="D88" s="58">
        <v>4126.3</v>
      </c>
      <c r="E88" s="58">
        <f t="shared" si="2"/>
        <v>100</v>
      </c>
      <c r="F88" s="58">
        <f>14400+3600</f>
        <v>18000</v>
      </c>
      <c r="G88" s="58">
        <f t="shared" si="3"/>
        <v>22.923888888888889</v>
      </c>
    </row>
    <row r="89" spans="1:7" s="12" customFormat="1" ht="38.25" outlineLevel="4" x14ac:dyDescent="0.2">
      <c r="A89" s="37" t="s">
        <v>315</v>
      </c>
      <c r="B89" s="41" t="s">
        <v>334</v>
      </c>
      <c r="C89" s="58">
        <v>22257.599999999999</v>
      </c>
      <c r="D89" s="58">
        <v>22257.599999999999</v>
      </c>
      <c r="E89" s="58">
        <f t="shared" si="2"/>
        <v>100</v>
      </c>
      <c r="F89" s="58">
        <v>33971.199999999997</v>
      </c>
      <c r="G89" s="58">
        <f t="shared" si="3"/>
        <v>65.519027882441591</v>
      </c>
    </row>
    <row r="90" spans="1:7" s="12" customFormat="1" ht="38.25" outlineLevel="7" x14ac:dyDescent="0.2">
      <c r="A90" s="37" t="s">
        <v>222</v>
      </c>
      <c r="B90" s="39" t="s">
        <v>107</v>
      </c>
      <c r="C90" s="58">
        <v>7149.7</v>
      </c>
      <c r="D90" s="58">
        <v>7133.7</v>
      </c>
      <c r="E90" s="58">
        <f t="shared" si="2"/>
        <v>99.776214386617625</v>
      </c>
      <c r="F90" s="58">
        <v>7065</v>
      </c>
      <c r="G90" s="58">
        <f t="shared" si="3"/>
        <v>100.9723991507431</v>
      </c>
    </row>
    <row r="91" spans="1:7" s="12" customFormat="1" ht="76.5" outlineLevel="7" x14ac:dyDescent="0.2">
      <c r="A91" s="37" t="s">
        <v>224</v>
      </c>
      <c r="B91" s="42" t="s">
        <v>225</v>
      </c>
      <c r="C91" s="58">
        <v>172.2</v>
      </c>
      <c r="D91" s="58">
        <v>172.2</v>
      </c>
      <c r="E91" s="58">
        <f t="shared" si="2"/>
        <v>100</v>
      </c>
      <c r="F91" s="58">
        <v>249.3</v>
      </c>
      <c r="G91" s="58">
        <f t="shared" si="3"/>
        <v>69.07340553549939</v>
      </c>
    </row>
    <row r="92" spans="1:7" s="12" customFormat="1" ht="25.5" outlineLevel="7" x14ac:dyDescent="0.2">
      <c r="A92" s="43" t="s">
        <v>240</v>
      </c>
      <c r="B92" s="44" t="s">
        <v>241</v>
      </c>
      <c r="C92" s="58">
        <v>421.5</v>
      </c>
      <c r="D92" s="58">
        <v>421.5</v>
      </c>
      <c r="E92" s="58">
        <f t="shared" si="2"/>
        <v>100</v>
      </c>
      <c r="F92" s="58">
        <v>343.5</v>
      </c>
      <c r="G92" s="58">
        <f t="shared" si="3"/>
        <v>122.70742358078604</v>
      </c>
    </row>
    <row r="93" spans="1:7" s="12" customFormat="1" ht="25.5" outlineLevel="7" x14ac:dyDescent="0.2">
      <c r="A93" s="43" t="s">
        <v>303</v>
      </c>
      <c r="B93" s="44" t="s">
        <v>316</v>
      </c>
      <c r="C93" s="58">
        <v>15000</v>
      </c>
      <c r="D93" s="58">
        <v>15000</v>
      </c>
      <c r="E93" s="58">
        <f t="shared" si="2"/>
        <v>100</v>
      </c>
      <c r="F93" s="58">
        <v>0</v>
      </c>
      <c r="G93" s="58"/>
    </row>
    <row r="94" spans="1:7" s="12" customFormat="1" ht="38.25" outlineLevel="7" x14ac:dyDescent="0.2">
      <c r="A94" s="43" t="s">
        <v>230</v>
      </c>
      <c r="B94" s="44" t="s">
        <v>279</v>
      </c>
      <c r="C94" s="58">
        <v>4843</v>
      </c>
      <c r="D94" s="58">
        <v>4843</v>
      </c>
      <c r="E94" s="58">
        <f t="shared" si="2"/>
        <v>100</v>
      </c>
      <c r="F94" s="58">
        <v>3727</v>
      </c>
      <c r="G94" s="58">
        <f t="shared" si="3"/>
        <v>129.94365441373759</v>
      </c>
    </row>
    <row r="95" spans="1:7" outlineLevel="2" x14ac:dyDescent="0.2">
      <c r="A95" s="23" t="s">
        <v>102</v>
      </c>
      <c r="B95" s="24" t="s">
        <v>287</v>
      </c>
      <c r="C95" s="57">
        <f>C96+C97+C98+C99+C100+C101+C102+C103+C104+C105+C106+C107+C108+C109+C110+C111+C112+C113+C114+C115</f>
        <v>703272.20000000007</v>
      </c>
      <c r="D95" s="57">
        <f>D96+D97+D98+D99+D100+D101+D102+D103+D104+D105+D106+D107+D108+D109+D110+D111+D112+D113+D114+D115</f>
        <v>688943.49999999988</v>
      </c>
      <c r="E95" s="57">
        <f t="shared" si="2"/>
        <v>97.962566983310268</v>
      </c>
      <c r="F95" s="57">
        <f>F96+F97+F98+F99+F100+F101+F102+F103+F104+F105+F106+F107+F108+F109+F110+F111+F112+F113+F114+F115</f>
        <v>630479.19999999995</v>
      </c>
      <c r="G95" s="57">
        <f t="shared" si="3"/>
        <v>109.2729942557978</v>
      </c>
    </row>
    <row r="96" spans="1:7" s="45" customFormat="1" ht="51" outlineLevel="2" x14ac:dyDescent="0.2">
      <c r="A96" s="20" t="s">
        <v>206</v>
      </c>
      <c r="B96" s="25" t="s">
        <v>108</v>
      </c>
      <c r="C96" s="58">
        <v>3597.4</v>
      </c>
      <c r="D96" s="58">
        <v>3597.4</v>
      </c>
      <c r="E96" s="58">
        <f t="shared" si="2"/>
        <v>100</v>
      </c>
      <c r="F96" s="58">
        <v>2882.2</v>
      </c>
      <c r="G96" s="58">
        <f t="shared" si="3"/>
        <v>124.81437790576643</v>
      </c>
    </row>
    <row r="97" spans="1:7" s="45" customFormat="1" ht="38.25" outlineLevel="2" x14ac:dyDescent="0.2">
      <c r="A97" s="20" t="s">
        <v>231</v>
      </c>
      <c r="B97" s="25" t="s">
        <v>310</v>
      </c>
      <c r="C97" s="58">
        <v>670.9</v>
      </c>
      <c r="D97" s="58">
        <v>670.9</v>
      </c>
      <c r="E97" s="58">
        <f t="shared" si="2"/>
        <v>100</v>
      </c>
      <c r="F97" s="58">
        <v>0</v>
      </c>
      <c r="G97" s="58"/>
    </row>
    <row r="98" spans="1:7" s="45" customFormat="1" ht="25.5" outlineLevel="2" x14ac:dyDescent="0.2">
      <c r="A98" s="20" t="s">
        <v>207</v>
      </c>
      <c r="B98" s="25" t="s">
        <v>109</v>
      </c>
      <c r="C98" s="58">
        <v>46592.2</v>
      </c>
      <c r="D98" s="58">
        <v>45878</v>
      </c>
      <c r="E98" s="58">
        <f t="shared" si="2"/>
        <v>98.467125398671882</v>
      </c>
      <c r="F98" s="58">
        <v>45442.9</v>
      </c>
      <c r="G98" s="58">
        <f t="shared" si="3"/>
        <v>100.95746530261052</v>
      </c>
    </row>
    <row r="99" spans="1:7" s="45" customFormat="1" ht="51" outlineLevel="2" x14ac:dyDescent="0.2">
      <c r="A99" s="20" t="s">
        <v>208</v>
      </c>
      <c r="B99" s="28" t="s">
        <v>113</v>
      </c>
      <c r="C99" s="58">
        <v>12942</v>
      </c>
      <c r="D99" s="58">
        <v>12071.8</v>
      </c>
      <c r="E99" s="58">
        <f t="shared" si="2"/>
        <v>93.276155153762943</v>
      </c>
      <c r="F99" s="58">
        <v>12441.4</v>
      </c>
      <c r="G99" s="58">
        <f t="shared" si="3"/>
        <v>97.029273232915898</v>
      </c>
    </row>
    <row r="100" spans="1:7" s="45" customFormat="1" ht="51" outlineLevel="2" x14ac:dyDescent="0.2">
      <c r="A100" s="20" t="s">
        <v>209</v>
      </c>
      <c r="B100" s="28" t="s">
        <v>114</v>
      </c>
      <c r="C100" s="58">
        <v>3450</v>
      </c>
      <c r="D100" s="58">
        <v>3448.5</v>
      </c>
      <c r="E100" s="58">
        <f t="shared" si="2"/>
        <v>99.956521739130437</v>
      </c>
      <c r="F100" s="58">
        <v>3982.3</v>
      </c>
      <c r="G100" s="58">
        <f t="shared" si="3"/>
        <v>86.595685910152426</v>
      </c>
    </row>
    <row r="101" spans="1:7" s="45" customFormat="1" ht="25.5" outlineLevel="2" x14ac:dyDescent="0.2">
      <c r="A101" s="20" t="s">
        <v>210</v>
      </c>
      <c r="B101" s="25" t="s">
        <v>115</v>
      </c>
      <c r="C101" s="58">
        <v>666.9</v>
      </c>
      <c r="D101" s="58">
        <v>666.9</v>
      </c>
      <c r="E101" s="58">
        <f t="shared" si="2"/>
        <v>100</v>
      </c>
      <c r="F101" s="58">
        <v>667.4</v>
      </c>
      <c r="G101" s="58">
        <f t="shared" si="3"/>
        <v>99.925082409349713</v>
      </c>
    </row>
    <row r="102" spans="1:7" s="45" customFormat="1" ht="25.5" outlineLevel="2" x14ac:dyDescent="0.2">
      <c r="A102" s="20" t="s">
        <v>211</v>
      </c>
      <c r="B102" s="25" t="s">
        <v>116</v>
      </c>
      <c r="C102" s="58">
        <v>687.7</v>
      </c>
      <c r="D102" s="58">
        <v>687.7</v>
      </c>
      <c r="E102" s="58">
        <f t="shared" si="2"/>
        <v>100</v>
      </c>
      <c r="F102" s="58">
        <v>687.7</v>
      </c>
      <c r="G102" s="58">
        <f t="shared" si="3"/>
        <v>100</v>
      </c>
    </row>
    <row r="103" spans="1:7" s="45" customFormat="1" ht="25.5" outlineLevel="2" x14ac:dyDescent="0.2">
      <c r="A103" s="20" t="s">
        <v>212</v>
      </c>
      <c r="B103" s="25" t="s">
        <v>117</v>
      </c>
      <c r="C103" s="58">
        <v>4558</v>
      </c>
      <c r="D103" s="58">
        <v>4498.8</v>
      </c>
      <c r="E103" s="58">
        <f t="shared" si="2"/>
        <v>98.701184730144803</v>
      </c>
      <c r="F103" s="58">
        <v>2122.6999999999998</v>
      </c>
      <c r="G103" s="58">
        <f t="shared" si="3"/>
        <v>211.93762660762241</v>
      </c>
    </row>
    <row r="104" spans="1:7" s="45" customFormat="1" ht="38.25" outlineLevel="2" x14ac:dyDescent="0.2">
      <c r="A104" s="20" t="s">
        <v>213</v>
      </c>
      <c r="B104" s="25" t="s">
        <v>242</v>
      </c>
      <c r="C104" s="58">
        <v>13434.3</v>
      </c>
      <c r="D104" s="58">
        <v>12232.5</v>
      </c>
      <c r="E104" s="58">
        <f t="shared" si="2"/>
        <v>91.054241754315441</v>
      </c>
      <c r="F104" s="58">
        <v>12377.8</v>
      </c>
      <c r="G104" s="58">
        <f t="shared" si="3"/>
        <v>98.826124190082254</v>
      </c>
    </row>
    <row r="105" spans="1:7" s="45" customFormat="1" ht="38.25" outlineLevel="2" x14ac:dyDescent="0.2">
      <c r="A105" s="20" t="s">
        <v>214</v>
      </c>
      <c r="B105" s="25" t="s">
        <v>118</v>
      </c>
      <c r="C105" s="58">
        <v>159413.1</v>
      </c>
      <c r="D105" s="58">
        <v>156845.29999999999</v>
      </c>
      <c r="E105" s="58">
        <f t="shared" si="2"/>
        <v>98.389216444570721</v>
      </c>
      <c r="F105" s="58">
        <v>134875.70000000001</v>
      </c>
      <c r="G105" s="58">
        <f t="shared" si="3"/>
        <v>116.28877551701305</v>
      </c>
    </row>
    <row r="106" spans="1:7" s="45" customFormat="1" ht="38.25" outlineLevel="2" x14ac:dyDescent="0.2">
      <c r="A106" s="46" t="s">
        <v>330</v>
      </c>
      <c r="B106" s="25" t="s">
        <v>119</v>
      </c>
      <c r="C106" s="58">
        <v>389986.3</v>
      </c>
      <c r="D106" s="58">
        <v>382735.4</v>
      </c>
      <c r="E106" s="58">
        <f t="shared" si="2"/>
        <v>98.140729558961439</v>
      </c>
      <c r="F106" s="58">
        <v>378173.8</v>
      </c>
      <c r="G106" s="58">
        <f t="shared" si="3"/>
        <v>101.20621788183107</v>
      </c>
    </row>
    <row r="107" spans="1:7" s="45" customFormat="1" ht="38.25" outlineLevel="2" x14ac:dyDescent="0.2">
      <c r="A107" s="20" t="s">
        <v>274</v>
      </c>
      <c r="B107" s="25" t="s">
        <v>275</v>
      </c>
      <c r="C107" s="58">
        <v>30391.9</v>
      </c>
      <c r="D107" s="58">
        <v>30100.2</v>
      </c>
      <c r="E107" s="58">
        <f t="shared" si="2"/>
        <v>99.040204791408243</v>
      </c>
      <c r="F107" s="58">
        <v>0</v>
      </c>
      <c r="G107" s="58"/>
    </row>
    <row r="108" spans="1:7" s="45" customFormat="1" ht="63.75" outlineLevel="2" x14ac:dyDescent="0.2">
      <c r="A108" s="20" t="s">
        <v>215</v>
      </c>
      <c r="B108" s="28" t="s">
        <v>120</v>
      </c>
      <c r="C108" s="58">
        <v>144</v>
      </c>
      <c r="D108" s="58">
        <v>109.5</v>
      </c>
      <c r="E108" s="58">
        <f t="shared" si="2"/>
        <v>76.041666666666657</v>
      </c>
      <c r="F108" s="58">
        <v>129.6</v>
      </c>
      <c r="G108" s="58">
        <f t="shared" si="3"/>
        <v>84.490740740740748</v>
      </c>
    </row>
    <row r="109" spans="1:7" s="45" customFormat="1" ht="63.75" outlineLevel="2" x14ac:dyDescent="0.2">
      <c r="A109" s="20" t="s">
        <v>228</v>
      </c>
      <c r="B109" s="28" t="s">
        <v>121</v>
      </c>
      <c r="C109" s="58">
        <v>1672.2</v>
      </c>
      <c r="D109" s="58">
        <v>760.4</v>
      </c>
      <c r="E109" s="58">
        <f t="shared" si="2"/>
        <v>45.473029541920823</v>
      </c>
      <c r="F109" s="58">
        <v>784.5</v>
      </c>
      <c r="G109" s="58">
        <f t="shared" si="3"/>
        <v>96.927979604843856</v>
      </c>
    </row>
    <row r="110" spans="1:7" s="45" customFormat="1" ht="51" outlineLevel="3" x14ac:dyDescent="0.2">
      <c r="A110" s="20" t="s">
        <v>229</v>
      </c>
      <c r="B110" s="30" t="s">
        <v>122</v>
      </c>
      <c r="C110" s="58">
        <v>314</v>
      </c>
      <c r="D110" s="58">
        <v>314</v>
      </c>
      <c r="E110" s="58">
        <f t="shared" si="2"/>
        <v>100</v>
      </c>
      <c r="F110" s="58">
        <v>83.9</v>
      </c>
      <c r="G110" s="58">
        <f t="shared" si="3"/>
        <v>374.25506555423118</v>
      </c>
    </row>
    <row r="111" spans="1:7" s="45" customFormat="1" ht="38.25" outlineLevel="7" x14ac:dyDescent="0.2">
      <c r="A111" s="27" t="s">
        <v>216</v>
      </c>
      <c r="B111" s="25" t="s">
        <v>123</v>
      </c>
      <c r="C111" s="58">
        <v>895.8</v>
      </c>
      <c r="D111" s="58">
        <v>895</v>
      </c>
      <c r="E111" s="58">
        <f t="shared" si="2"/>
        <v>99.910694351417732</v>
      </c>
      <c r="F111" s="58">
        <v>879</v>
      </c>
      <c r="G111" s="58">
        <f t="shared" si="3"/>
        <v>101.8202502844141</v>
      </c>
    </row>
    <row r="112" spans="1:7" s="45" customFormat="1" ht="38.25" outlineLevel="3" x14ac:dyDescent="0.2">
      <c r="A112" s="20" t="s">
        <v>217</v>
      </c>
      <c r="B112" s="25" t="s">
        <v>124</v>
      </c>
      <c r="C112" s="58">
        <v>580.5</v>
      </c>
      <c r="D112" s="58">
        <v>580.5</v>
      </c>
      <c r="E112" s="58">
        <f t="shared" si="2"/>
        <v>100</v>
      </c>
      <c r="F112" s="58">
        <v>420.6</v>
      </c>
      <c r="G112" s="58">
        <f t="shared" si="3"/>
        <v>138.01711840228245</v>
      </c>
    </row>
    <row r="113" spans="1:7" s="45" customFormat="1" ht="25.5" outlineLevel="2" x14ac:dyDescent="0.2">
      <c r="A113" s="20" t="s">
        <v>220</v>
      </c>
      <c r="B113" s="25" t="s">
        <v>112</v>
      </c>
      <c r="C113" s="58">
        <v>18150</v>
      </c>
      <c r="D113" s="58">
        <v>18150</v>
      </c>
      <c r="E113" s="58">
        <f t="shared" si="2"/>
        <v>100</v>
      </c>
      <c r="F113" s="58">
        <v>17660.7</v>
      </c>
      <c r="G113" s="58">
        <f t="shared" si="3"/>
        <v>102.77055835838895</v>
      </c>
    </row>
    <row r="114" spans="1:7" s="45" customFormat="1" ht="38.25" outlineLevel="2" x14ac:dyDescent="0.2">
      <c r="A114" s="20" t="s">
        <v>219</v>
      </c>
      <c r="B114" s="25" t="s">
        <v>110</v>
      </c>
      <c r="C114" s="58">
        <v>10025</v>
      </c>
      <c r="D114" s="58">
        <v>9612</v>
      </c>
      <c r="E114" s="58">
        <f t="shared" si="2"/>
        <v>95.880299251870326</v>
      </c>
      <c r="F114" s="58">
        <v>10105.299999999999</v>
      </c>
      <c r="G114" s="58">
        <f t="shared" si="3"/>
        <v>95.118403214154952</v>
      </c>
    </row>
    <row r="115" spans="1:7" s="45" customFormat="1" ht="51" outlineLevel="2" x14ac:dyDescent="0.2">
      <c r="A115" s="20" t="s">
        <v>218</v>
      </c>
      <c r="B115" s="28" t="s">
        <v>111</v>
      </c>
      <c r="C115" s="58">
        <v>5100</v>
      </c>
      <c r="D115" s="58">
        <v>5088.7</v>
      </c>
      <c r="E115" s="58">
        <f t="shared" si="2"/>
        <v>99.778431372549008</v>
      </c>
      <c r="F115" s="58">
        <v>6761.7</v>
      </c>
      <c r="G115" s="58">
        <f t="shared" si="3"/>
        <v>75.257701465607767</v>
      </c>
    </row>
    <row r="116" spans="1:7" s="47" customFormat="1" outlineLevel="2" x14ac:dyDescent="0.2">
      <c r="A116" s="23" t="s">
        <v>258</v>
      </c>
      <c r="B116" s="24" t="s">
        <v>103</v>
      </c>
      <c r="C116" s="57">
        <f>C117+C118+C119+C120</f>
        <v>268.3</v>
      </c>
      <c r="D116" s="57">
        <f>D117+D118+D119+D120</f>
        <v>237.1</v>
      </c>
      <c r="E116" s="57">
        <f t="shared" si="2"/>
        <v>88.371226239284368</v>
      </c>
      <c r="F116" s="57">
        <f>F117+F118+F120</f>
        <v>1284.2</v>
      </c>
      <c r="G116" s="57">
        <f t="shared" si="3"/>
        <v>18.462856252920105</v>
      </c>
    </row>
    <row r="117" spans="1:7" s="12" customFormat="1" ht="25.5" outlineLevel="1" x14ac:dyDescent="0.2">
      <c r="A117" s="20" t="s">
        <v>249</v>
      </c>
      <c r="B117" s="21" t="s">
        <v>250</v>
      </c>
      <c r="C117" s="58">
        <v>30</v>
      </c>
      <c r="D117" s="58">
        <v>30</v>
      </c>
      <c r="E117" s="58">
        <f t="shared" si="2"/>
        <v>100</v>
      </c>
      <c r="F117" s="58">
        <v>30</v>
      </c>
      <c r="G117" s="58">
        <f t="shared" si="3"/>
        <v>100</v>
      </c>
    </row>
    <row r="118" spans="1:7" s="12" customFormat="1" ht="38.25" outlineLevel="1" x14ac:dyDescent="0.2">
      <c r="A118" s="20" t="s">
        <v>256</v>
      </c>
      <c r="B118" s="41" t="s">
        <v>257</v>
      </c>
      <c r="C118" s="58">
        <v>0</v>
      </c>
      <c r="D118" s="58">
        <v>0</v>
      </c>
      <c r="E118" s="58"/>
      <c r="F118" s="58">
        <v>1220</v>
      </c>
      <c r="G118" s="58">
        <f t="shared" si="3"/>
        <v>0</v>
      </c>
    </row>
    <row r="119" spans="1:7" s="12" customFormat="1" outlineLevel="1" x14ac:dyDescent="0.2">
      <c r="A119" s="20" t="s">
        <v>318</v>
      </c>
      <c r="B119" s="41" t="s">
        <v>319</v>
      </c>
      <c r="C119" s="58">
        <v>100</v>
      </c>
      <c r="D119" s="58">
        <v>100</v>
      </c>
      <c r="E119" s="58">
        <f t="shared" si="2"/>
        <v>100</v>
      </c>
      <c r="F119" s="58">
        <v>0</v>
      </c>
      <c r="G119" s="58"/>
    </row>
    <row r="120" spans="1:7" s="12" customFormat="1" ht="38.25" outlineLevel="1" x14ac:dyDescent="0.2">
      <c r="A120" s="20" t="s">
        <v>227</v>
      </c>
      <c r="B120" s="25" t="s">
        <v>226</v>
      </c>
      <c r="C120" s="58">
        <v>138.30000000000001</v>
      </c>
      <c r="D120" s="58">
        <v>107.1</v>
      </c>
      <c r="E120" s="58">
        <f t="shared" si="2"/>
        <v>77.440347071583503</v>
      </c>
      <c r="F120" s="58">
        <v>34.200000000000003</v>
      </c>
      <c r="G120" s="58">
        <f t="shared" si="3"/>
        <v>313.15789473684208</v>
      </c>
    </row>
    <row r="121" spans="1:7" s="47" customFormat="1" outlineLevel="1" x14ac:dyDescent="0.2">
      <c r="A121" s="23" t="s">
        <v>332</v>
      </c>
      <c r="B121" s="26" t="s">
        <v>333</v>
      </c>
      <c r="C121" s="57">
        <v>0</v>
      </c>
      <c r="D121" s="57">
        <v>188</v>
      </c>
      <c r="E121" s="57"/>
      <c r="F121" s="57">
        <v>0</v>
      </c>
      <c r="G121" s="57"/>
    </row>
    <row r="122" spans="1:7" s="48" customFormat="1" outlineLevel="1" x14ac:dyDescent="0.2">
      <c r="A122" s="23" t="s">
        <v>202</v>
      </c>
      <c r="B122" s="26" t="s">
        <v>203</v>
      </c>
      <c r="C122" s="57">
        <v>169.5</v>
      </c>
      <c r="D122" s="57">
        <v>169.5</v>
      </c>
      <c r="E122" s="57">
        <f t="shared" si="2"/>
        <v>100</v>
      </c>
      <c r="F122" s="57">
        <v>200.2</v>
      </c>
      <c r="G122" s="57">
        <f t="shared" si="3"/>
        <v>84.665334665334669</v>
      </c>
    </row>
    <row r="123" spans="1:7" s="48" customFormat="1" ht="51" outlineLevel="1" x14ac:dyDescent="0.2">
      <c r="A123" s="23" t="s">
        <v>104</v>
      </c>
      <c r="B123" s="26" t="s">
        <v>340</v>
      </c>
      <c r="C123" s="57">
        <v>0</v>
      </c>
      <c r="D123" s="57">
        <v>3.9</v>
      </c>
      <c r="E123" s="57"/>
      <c r="F123" s="57">
        <v>1.2</v>
      </c>
      <c r="G123" s="57">
        <f t="shared" si="3"/>
        <v>325</v>
      </c>
    </row>
    <row r="124" spans="1:7" s="48" customFormat="1" ht="25.5" outlineLevel="1" x14ac:dyDescent="0.2">
      <c r="A124" s="23" t="s">
        <v>105</v>
      </c>
      <c r="B124" s="26" t="s">
        <v>106</v>
      </c>
      <c r="C124" s="57">
        <v>0</v>
      </c>
      <c r="D124" s="57">
        <v>-321.3</v>
      </c>
      <c r="E124" s="57"/>
      <c r="F124" s="57">
        <v>-1934.3</v>
      </c>
      <c r="G124" s="57">
        <f t="shared" si="3"/>
        <v>16.610660187147808</v>
      </c>
    </row>
    <row r="125" spans="1:7" x14ac:dyDescent="0.2">
      <c r="A125" s="49" t="s">
        <v>0</v>
      </c>
      <c r="B125" s="50" t="s">
        <v>199</v>
      </c>
      <c r="C125" s="60">
        <f>C6+C70</f>
        <v>1641586.1</v>
      </c>
      <c r="D125" s="60">
        <f>D6+D70</f>
        <v>1644809</v>
      </c>
      <c r="E125" s="57">
        <f t="shared" si="2"/>
        <v>100.19632841676717</v>
      </c>
      <c r="F125" s="60">
        <f>F6+F70</f>
        <v>1490330.2999999998</v>
      </c>
      <c r="G125" s="57">
        <f t="shared" si="3"/>
        <v>110.36540020692058</v>
      </c>
    </row>
    <row r="126" spans="1:7" s="48" customFormat="1" x14ac:dyDescent="0.2">
      <c r="A126" s="51"/>
      <c r="B126" s="52" t="s">
        <v>126</v>
      </c>
      <c r="C126" s="64"/>
      <c r="D126" s="64"/>
      <c r="E126" s="67"/>
      <c r="F126" s="68"/>
      <c r="G126" s="57"/>
    </row>
    <row r="127" spans="1:7" s="48" customFormat="1" outlineLevel="3" x14ac:dyDescent="0.2">
      <c r="A127" s="15" t="s">
        <v>127</v>
      </c>
      <c r="B127" s="16" t="s">
        <v>128</v>
      </c>
      <c r="C127" s="57">
        <f>C128+C130+C132+C136+C139+C140+C138+C134</f>
        <v>185398.6</v>
      </c>
      <c r="D127" s="57">
        <f t="shared" ref="D127:F127" si="4">D128+D130+D132+D136+D139+D140+D138+D134</f>
        <v>176837.1</v>
      </c>
      <c r="E127" s="57">
        <f t="shared" si="2"/>
        <v>95.38211183903222</v>
      </c>
      <c r="F127" s="57">
        <f t="shared" si="4"/>
        <v>175610.3</v>
      </c>
      <c r="G127" s="57">
        <f t="shared" si="3"/>
        <v>100.69859228074891</v>
      </c>
    </row>
    <row r="128" spans="1:7" ht="25.5" outlineLevel="3" x14ac:dyDescent="0.2">
      <c r="A128" s="17" t="s">
        <v>129</v>
      </c>
      <c r="B128" s="19" t="s">
        <v>130</v>
      </c>
      <c r="C128" s="58">
        <v>1659.8</v>
      </c>
      <c r="D128" s="58">
        <v>1576.2</v>
      </c>
      <c r="E128" s="58">
        <f t="shared" si="2"/>
        <v>94.963248584166777</v>
      </c>
      <c r="F128" s="58">
        <v>1202.3</v>
      </c>
      <c r="G128" s="58">
        <f t="shared" si="3"/>
        <v>131.09872743907511</v>
      </c>
    </row>
    <row r="129" spans="1:7" s="72" customFormat="1" outlineLevel="3" x14ac:dyDescent="0.2">
      <c r="A129" s="71"/>
      <c r="B129" s="76" t="s">
        <v>131</v>
      </c>
      <c r="C129" s="74">
        <v>1659.8</v>
      </c>
      <c r="D129" s="74">
        <v>1576.2</v>
      </c>
      <c r="E129" s="75">
        <f t="shared" si="2"/>
        <v>94.963248584166777</v>
      </c>
      <c r="F129" s="75">
        <v>1202.3</v>
      </c>
      <c r="G129" s="75">
        <f t="shared" si="3"/>
        <v>131.09872743907511</v>
      </c>
    </row>
    <row r="130" spans="1:7" ht="25.5" outlineLevel="3" x14ac:dyDescent="0.2">
      <c r="A130" s="17" t="s">
        <v>132</v>
      </c>
      <c r="B130" s="21" t="s">
        <v>133</v>
      </c>
      <c r="C130" s="58">
        <v>1686</v>
      </c>
      <c r="D130" s="58">
        <v>1664</v>
      </c>
      <c r="E130" s="58">
        <f t="shared" si="2"/>
        <v>98.695136417556355</v>
      </c>
      <c r="F130" s="58">
        <v>1642.4</v>
      </c>
      <c r="G130" s="58">
        <f t="shared" si="3"/>
        <v>101.31514856307842</v>
      </c>
    </row>
    <row r="131" spans="1:7" s="72" customFormat="1" outlineLevel="3" x14ac:dyDescent="0.2">
      <c r="A131" s="71"/>
      <c r="B131" s="76" t="s">
        <v>131</v>
      </c>
      <c r="C131" s="74">
        <v>1310.4000000000001</v>
      </c>
      <c r="D131" s="74">
        <v>1304.5</v>
      </c>
      <c r="E131" s="75">
        <f t="shared" si="2"/>
        <v>99.549755799755786</v>
      </c>
      <c r="F131" s="75">
        <v>1253.3</v>
      </c>
      <c r="G131" s="75">
        <f t="shared" si="3"/>
        <v>104.08521503231469</v>
      </c>
    </row>
    <row r="132" spans="1:7" ht="38.25" outlineLevel="3" x14ac:dyDescent="0.2">
      <c r="A132" s="17" t="s">
        <v>134</v>
      </c>
      <c r="B132" s="21" t="s">
        <v>135</v>
      </c>
      <c r="C132" s="58">
        <v>50795.3</v>
      </c>
      <c r="D132" s="58">
        <v>49684.9</v>
      </c>
      <c r="E132" s="58">
        <f t="shared" si="2"/>
        <v>97.813970977629822</v>
      </c>
      <c r="F132" s="58">
        <v>57823.1</v>
      </c>
      <c r="G132" s="58">
        <f t="shared" si="3"/>
        <v>85.92569405652759</v>
      </c>
    </row>
    <row r="133" spans="1:7" s="72" customFormat="1" outlineLevel="3" x14ac:dyDescent="0.2">
      <c r="A133" s="71"/>
      <c r="B133" s="76" t="s">
        <v>131</v>
      </c>
      <c r="C133" s="74">
        <v>45125.3</v>
      </c>
      <c r="D133" s="74">
        <v>44432.5</v>
      </c>
      <c r="E133" s="75">
        <f t="shared" si="2"/>
        <v>98.464719348126209</v>
      </c>
      <c r="F133" s="75">
        <v>52881.1</v>
      </c>
      <c r="G133" s="75">
        <f t="shared" si="3"/>
        <v>84.023403446600014</v>
      </c>
    </row>
    <row r="134" spans="1:7" s="53" customFormat="1" outlineLevel="3" x14ac:dyDescent="0.2">
      <c r="A134" s="17" t="s">
        <v>291</v>
      </c>
      <c r="B134" s="19" t="s">
        <v>290</v>
      </c>
      <c r="C134" s="70">
        <v>670.9</v>
      </c>
      <c r="D134" s="58">
        <v>635.70000000000005</v>
      </c>
      <c r="E134" s="58">
        <f t="shared" si="2"/>
        <v>94.753316440602191</v>
      </c>
      <c r="F134" s="58">
        <v>0</v>
      </c>
      <c r="G134" s="58"/>
    </row>
    <row r="135" spans="1:7" s="72" customFormat="1" outlineLevel="3" x14ac:dyDescent="0.2">
      <c r="A135" s="71"/>
      <c r="B135" s="76" t="s">
        <v>131</v>
      </c>
      <c r="C135" s="74">
        <v>15.9</v>
      </c>
      <c r="D135" s="74">
        <v>15.9</v>
      </c>
      <c r="E135" s="75">
        <f t="shared" si="2"/>
        <v>100</v>
      </c>
      <c r="F135" s="75">
        <v>0</v>
      </c>
      <c r="G135" s="75"/>
    </row>
    <row r="136" spans="1:7" ht="25.5" outlineLevel="3" x14ac:dyDescent="0.2">
      <c r="A136" s="17" t="s">
        <v>136</v>
      </c>
      <c r="B136" s="19" t="s">
        <v>137</v>
      </c>
      <c r="C136" s="70">
        <v>9544.2000000000007</v>
      </c>
      <c r="D136" s="58">
        <v>9360.9</v>
      </c>
      <c r="E136" s="58">
        <f t="shared" ref="E136:E199" si="5">D136/C136*100</f>
        <v>98.079461872131759</v>
      </c>
      <c r="F136" s="58">
        <v>9105</v>
      </c>
      <c r="G136" s="58">
        <f t="shared" ref="G136:G199" si="6">D136/F136*100</f>
        <v>102.81054365733114</v>
      </c>
    </row>
    <row r="137" spans="1:7" s="63" customFormat="1" outlineLevel="3" x14ac:dyDescent="0.2">
      <c r="A137" s="77"/>
      <c r="B137" s="76" t="s">
        <v>131</v>
      </c>
      <c r="C137" s="74">
        <v>8881.4</v>
      </c>
      <c r="D137" s="74">
        <v>8727.2999999999993</v>
      </c>
      <c r="E137" s="75">
        <f t="shared" si="5"/>
        <v>98.264913189362034</v>
      </c>
      <c r="F137" s="75">
        <v>8329.2000000000007</v>
      </c>
      <c r="G137" s="75">
        <f t="shared" si="6"/>
        <v>104.77957066705083</v>
      </c>
    </row>
    <row r="138" spans="1:7" s="53" customFormat="1" outlineLevel="3" x14ac:dyDescent="0.2">
      <c r="A138" s="17" t="s">
        <v>247</v>
      </c>
      <c r="B138" s="19" t="s">
        <v>248</v>
      </c>
      <c r="C138" s="58">
        <v>0</v>
      </c>
      <c r="D138" s="58">
        <v>0</v>
      </c>
      <c r="E138" s="58"/>
      <c r="F138" s="58">
        <v>3383.5</v>
      </c>
      <c r="G138" s="58">
        <f t="shared" si="6"/>
        <v>0</v>
      </c>
    </row>
    <row r="139" spans="1:7" outlineLevel="3" x14ac:dyDescent="0.2">
      <c r="A139" s="17" t="s">
        <v>138</v>
      </c>
      <c r="B139" s="19" t="s">
        <v>139</v>
      </c>
      <c r="C139" s="58">
        <v>260.39999999999998</v>
      </c>
      <c r="D139" s="58">
        <v>0</v>
      </c>
      <c r="E139" s="58">
        <f t="shared" si="5"/>
        <v>0</v>
      </c>
      <c r="F139" s="58">
        <v>0</v>
      </c>
      <c r="G139" s="58"/>
    </row>
    <row r="140" spans="1:7" outlineLevel="3" x14ac:dyDescent="0.2">
      <c r="A140" s="17" t="s">
        <v>140</v>
      </c>
      <c r="B140" s="19" t="s">
        <v>141</v>
      </c>
      <c r="C140" s="58">
        <v>120782</v>
      </c>
      <c r="D140" s="58">
        <v>113915.4</v>
      </c>
      <c r="E140" s="58">
        <f t="shared" si="5"/>
        <v>94.314881356493501</v>
      </c>
      <c r="F140" s="58">
        <v>102454</v>
      </c>
      <c r="G140" s="58">
        <f t="shared" si="6"/>
        <v>111.1868741093564</v>
      </c>
    </row>
    <row r="141" spans="1:7" s="72" customFormat="1" outlineLevel="3" x14ac:dyDescent="0.2">
      <c r="A141" s="71"/>
      <c r="B141" s="76" t="s">
        <v>131</v>
      </c>
      <c r="C141" s="74">
        <v>84660.6</v>
      </c>
      <c r="D141" s="74">
        <v>83327.7</v>
      </c>
      <c r="E141" s="75">
        <f t="shared" si="5"/>
        <v>98.425595849781359</v>
      </c>
      <c r="F141" s="75">
        <v>73760.3</v>
      </c>
      <c r="G141" s="75">
        <f t="shared" si="6"/>
        <v>112.97093422884667</v>
      </c>
    </row>
    <row r="142" spans="1:7" s="63" customFormat="1" outlineLevel="3" x14ac:dyDescent="0.2">
      <c r="A142" s="79"/>
      <c r="B142" s="78" t="s">
        <v>142</v>
      </c>
      <c r="C142" s="75"/>
      <c r="D142" s="75"/>
      <c r="E142" s="75"/>
      <c r="F142" s="75"/>
      <c r="G142" s="75"/>
    </row>
    <row r="143" spans="1:7" s="63" customFormat="1" outlineLevel="3" x14ac:dyDescent="0.2">
      <c r="A143" s="79"/>
      <c r="B143" s="78" t="s">
        <v>143</v>
      </c>
      <c r="C143" s="75">
        <v>3597.4</v>
      </c>
      <c r="D143" s="75">
        <v>3597.4</v>
      </c>
      <c r="E143" s="75">
        <f t="shared" si="5"/>
        <v>100</v>
      </c>
      <c r="F143" s="75">
        <v>2882.2</v>
      </c>
      <c r="G143" s="75">
        <f t="shared" si="6"/>
        <v>124.81437790576643</v>
      </c>
    </row>
    <row r="144" spans="1:7" s="63" customFormat="1" outlineLevel="3" x14ac:dyDescent="0.2">
      <c r="A144" s="79"/>
      <c r="B144" s="78" t="s">
        <v>131</v>
      </c>
      <c r="C144" s="75">
        <v>2828.7</v>
      </c>
      <c r="D144" s="75">
        <v>2828.7</v>
      </c>
      <c r="E144" s="75">
        <f t="shared" si="5"/>
        <v>100</v>
      </c>
      <c r="F144" s="75">
        <v>2208.1</v>
      </c>
      <c r="G144" s="75">
        <f t="shared" si="6"/>
        <v>128.10561115891491</v>
      </c>
    </row>
    <row r="145" spans="1:7" s="63" customFormat="1" outlineLevel="3" x14ac:dyDescent="0.2">
      <c r="A145" s="79"/>
      <c r="B145" s="78" t="s">
        <v>144</v>
      </c>
      <c r="C145" s="75">
        <v>73508.399999999994</v>
      </c>
      <c r="D145" s="75">
        <v>69749</v>
      </c>
      <c r="E145" s="75">
        <f t="shared" si="5"/>
        <v>94.885754553221133</v>
      </c>
      <c r="F145" s="75">
        <v>59671.5</v>
      </c>
      <c r="G145" s="75">
        <f t="shared" si="6"/>
        <v>116.88829675808383</v>
      </c>
    </row>
    <row r="146" spans="1:7" s="63" customFormat="1" outlineLevel="3" x14ac:dyDescent="0.2">
      <c r="A146" s="79"/>
      <c r="B146" s="78" t="s">
        <v>131</v>
      </c>
      <c r="C146" s="75">
        <v>49693.8</v>
      </c>
      <c r="D146" s="75">
        <v>49402.400000000001</v>
      </c>
      <c r="E146" s="75">
        <f t="shared" si="5"/>
        <v>99.41360894115563</v>
      </c>
      <c r="F146" s="75">
        <v>40700.9</v>
      </c>
      <c r="G146" s="75">
        <f t="shared" si="6"/>
        <v>121.37913412234127</v>
      </c>
    </row>
    <row r="147" spans="1:7" s="63" customFormat="1" outlineLevel="3" x14ac:dyDescent="0.2">
      <c r="A147" s="79"/>
      <c r="B147" s="78" t="s">
        <v>145</v>
      </c>
      <c r="C147" s="75">
        <v>15218.2</v>
      </c>
      <c r="D147" s="75">
        <v>14578.1</v>
      </c>
      <c r="E147" s="75">
        <f t="shared" si="5"/>
        <v>95.793852098145635</v>
      </c>
      <c r="F147" s="75">
        <v>14602.1</v>
      </c>
      <c r="G147" s="75">
        <f t="shared" si="6"/>
        <v>99.835640079166694</v>
      </c>
    </row>
    <row r="148" spans="1:7" s="63" customFormat="1" outlineLevel="3" x14ac:dyDescent="0.2">
      <c r="A148" s="79"/>
      <c r="B148" s="78" t="s">
        <v>131</v>
      </c>
      <c r="C148" s="75">
        <v>14833.7</v>
      </c>
      <c r="D148" s="75">
        <v>14224.8</v>
      </c>
      <c r="E148" s="75">
        <f t="shared" si="5"/>
        <v>95.89515764778848</v>
      </c>
      <c r="F148" s="75">
        <v>14212</v>
      </c>
      <c r="G148" s="75">
        <f t="shared" si="6"/>
        <v>100.09006473402758</v>
      </c>
    </row>
    <row r="149" spans="1:7" s="48" customFormat="1" outlineLevel="3" x14ac:dyDescent="0.2">
      <c r="A149" s="13" t="s">
        <v>146</v>
      </c>
      <c r="B149" s="14" t="s">
        <v>147</v>
      </c>
      <c r="C149" s="57">
        <f>C151+C153</f>
        <v>13208.7</v>
      </c>
      <c r="D149" s="57">
        <f>D151+D153</f>
        <v>11002</v>
      </c>
      <c r="E149" s="57">
        <f t="shared" si="5"/>
        <v>83.293586802637648</v>
      </c>
      <c r="F149" s="57">
        <f>F151+F153</f>
        <v>11536.1</v>
      </c>
      <c r="G149" s="57">
        <f t="shared" si="6"/>
        <v>95.370185764686497</v>
      </c>
    </row>
    <row r="150" spans="1:7" s="63" customFormat="1" outlineLevel="3" x14ac:dyDescent="0.2">
      <c r="A150" s="77"/>
      <c r="B150" s="76" t="s">
        <v>131</v>
      </c>
      <c r="C150" s="74">
        <f>C152+C154</f>
        <v>6530.1</v>
      </c>
      <c r="D150" s="74">
        <f>D152+D154</f>
        <v>6473.2999999999993</v>
      </c>
      <c r="E150" s="75">
        <f t="shared" si="5"/>
        <v>99.130181773632856</v>
      </c>
      <c r="F150" s="75">
        <v>6172.8</v>
      </c>
      <c r="G150" s="75">
        <f t="shared" si="6"/>
        <v>104.8681311560394</v>
      </c>
    </row>
    <row r="151" spans="1:7" s="12" customFormat="1" ht="25.5" outlineLevel="3" x14ac:dyDescent="0.2">
      <c r="A151" s="37" t="s">
        <v>148</v>
      </c>
      <c r="B151" s="39" t="s">
        <v>149</v>
      </c>
      <c r="C151" s="58">
        <v>5839</v>
      </c>
      <c r="D151" s="58">
        <v>3777.2</v>
      </c>
      <c r="E151" s="58">
        <f t="shared" si="5"/>
        <v>64.689159102586061</v>
      </c>
      <c r="F151" s="58">
        <v>4153.5</v>
      </c>
      <c r="G151" s="58">
        <f t="shared" si="6"/>
        <v>90.940170940170944</v>
      </c>
    </row>
    <row r="152" spans="1:7" s="72" customFormat="1" outlineLevel="3" x14ac:dyDescent="0.2">
      <c r="A152" s="71"/>
      <c r="B152" s="76" t="s">
        <v>131</v>
      </c>
      <c r="C152" s="74">
        <v>914</v>
      </c>
      <c r="D152" s="74">
        <v>876.4</v>
      </c>
      <c r="E152" s="75">
        <f t="shared" si="5"/>
        <v>95.886214442013127</v>
      </c>
      <c r="F152" s="75">
        <v>868.4</v>
      </c>
      <c r="G152" s="75">
        <f t="shared" si="6"/>
        <v>100.92123445416858</v>
      </c>
    </row>
    <row r="153" spans="1:7" s="12" customFormat="1" ht="25.5" outlineLevel="3" x14ac:dyDescent="0.2">
      <c r="A153" s="37" t="s">
        <v>150</v>
      </c>
      <c r="B153" s="39" t="s">
        <v>151</v>
      </c>
      <c r="C153" s="58">
        <v>7369.7</v>
      </c>
      <c r="D153" s="58">
        <v>7224.8</v>
      </c>
      <c r="E153" s="58">
        <f t="shared" si="5"/>
        <v>98.033841268979742</v>
      </c>
      <c r="F153" s="58">
        <v>7382.6</v>
      </c>
      <c r="G153" s="58">
        <f t="shared" si="6"/>
        <v>97.862541651992515</v>
      </c>
    </row>
    <row r="154" spans="1:7" s="63" customFormat="1" outlineLevel="3" x14ac:dyDescent="0.2">
      <c r="A154" s="77"/>
      <c r="B154" s="76" t="s">
        <v>131</v>
      </c>
      <c r="C154" s="74">
        <v>5616.1</v>
      </c>
      <c r="D154" s="74">
        <v>5596.9</v>
      </c>
      <c r="E154" s="75">
        <f t="shared" si="5"/>
        <v>99.658125745624176</v>
      </c>
      <c r="F154" s="75">
        <v>5304.4</v>
      </c>
      <c r="G154" s="75">
        <f t="shared" si="6"/>
        <v>105.51429002337682</v>
      </c>
    </row>
    <row r="155" spans="1:7" s="48" customFormat="1" outlineLevel="3" x14ac:dyDescent="0.2">
      <c r="A155" s="13" t="s">
        <v>152</v>
      </c>
      <c r="B155" s="14" t="s">
        <v>153</v>
      </c>
      <c r="C155" s="57">
        <f>C156+C158+C160</f>
        <v>114988.20000000001</v>
      </c>
      <c r="D155" s="57">
        <f>D156+D158+D160</f>
        <v>112547.40000000001</v>
      </c>
      <c r="E155" s="57">
        <f t="shared" si="5"/>
        <v>97.877347414778214</v>
      </c>
      <c r="F155" s="57">
        <f>F156+F158+F160</f>
        <v>78369.8</v>
      </c>
      <c r="G155" s="57">
        <f t="shared" si="6"/>
        <v>143.6106765616347</v>
      </c>
    </row>
    <row r="156" spans="1:7" outlineLevel="3" x14ac:dyDescent="0.2">
      <c r="A156" s="54" t="s">
        <v>154</v>
      </c>
      <c r="B156" s="55" t="s">
        <v>155</v>
      </c>
      <c r="C156" s="58">
        <v>494.1</v>
      </c>
      <c r="D156" s="58">
        <v>494</v>
      </c>
      <c r="E156" s="58">
        <f t="shared" si="5"/>
        <v>99.979761181946969</v>
      </c>
      <c r="F156" s="58">
        <v>219.9</v>
      </c>
      <c r="G156" s="58">
        <f t="shared" si="6"/>
        <v>224.64756707594361</v>
      </c>
    </row>
    <row r="157" spans="1:7" s="72" customFormat="1" outlineLevel="3" x14ac:dyDescent="0.2">
      <c r="A157" s="71"/>
      <c r="B157" s="76" t="s">
        <v>131</v>
      </c>
      <c r="C157" s="74">
        <v>246.9</v>
      </c>
      <c r="D157" s="74">
        <v>246.9</v>
      </c>
      <c r="E157" s="75">
        <f t="shared" si="5"/>
        <v>100</v>
      </c>
      <c r="F157" s="75">
        <v>43.9</v>
      </c>
      <c r="G157" s="75">
        <f t="shared" si="6"/>
        <v>562.41457858769934</v>
      </c>
    </row>
    <row r="158" spans="1:7" outlineLevel="3" x14ac:dyDescent="0.2">
      <c r="A158" s="54" t="s">
        <v>156</v>
      </c>
      <c r="B158" s="55" t="s">
        <v>157</v>
      </c>
      <c r="C158" s="58">
        <v>109767.8</v>
      </c>
      <c r="D158" s="58">
        <v>107327.1</v>
      </c>
      <c r="E158" s="58">
        <f t="shared" si="5"/>
        <v>97.776488186881764</v>
      </c>
      <c r="F158" s="58">
        <v>59649.9</v>
      </c>
      <c r="G158" s="58">
        <f t="shared" si="6"/>
        <v>179.92838210960957</v>
      </c>
    </row>
    <row r="159" spans="1:7" s="72" customFormat="1" outlineLevel="3" x14ac:dyDescent="0.2">
      <c r="A159" s="71"/>
      <c r="B159" s="76" t="s">
        <v>131</v>
      </c>
      <c r="C159" s="74">
        <v>20578.2</v>
      </c>
      <c r="D159" s="74">
        <v>20545.7</v>
      </c>
      <c r="E159" s="75">
        <f t="shared" si="5"/>
        <v>99.842065875538182</v>
      </c>
      <c r="F159" s="75">
        <v>20044.7</v>
      </c>
      <c r="G159" s="75">
        <f t="shared" si="6"/>
        <v>102.49941381013434</v>
      </c>
    </row>
    <row r="160" spans="1:7" outlineLevel="3" x14ac:dyDescent="0.2">
      <c r="A160" s="54" t="s">
        <v>158</v>
      </c>
      <c r="B160" s="55" t="s">
        <v>159</v>
      </c>
      <c r="C160" s="58">
        <v>4726.3</v>
      </c>
      <c r="D160" s="58">
        <v>4726.3</v>
      </c>
      <c r="E160" s="58">
        <f t="shared" si="5"/>
        <v>100</v>
      </c>
      <c r="F160" s="58">
        <v>18500</v>
      </c>
      <c r="G160" s="58">
        <f t="shared" si="6"/>
        <v>25.547567567567569</v>
      </c>
    </row>
    <row r="161" spans="1:7" s="48" customFormat="1" outlineLevel="3" x14ac:dyDescent="0.2">
      <c r="A161" s="13" t="s">
        <v>160</v>
      </c>
      <c r="B161" s="14" t="s">
        <v>161</v>
      </c>
      <c r="C161" s="57">
        <f>C163+C164+C165+C166</f>
        <v>159218.9</v>
      </c>
      <c r="D161" s="57">
        <f>D163+D164+D165+D166</f>
        <v>154866.30000000002</v>
      </c>
      <c r="E161" s="57">
        <f t="shared" si="5"/>
        <v>97.266279317342367</v>
      </c>
      <c r="F161" s="57">
        <f>F163+F164+F165+F166</f>
        <v>134625.80000000002</v>
      </c>
      <c r="G161" s="57">
        <f t="shared" si="6"/>
        <v>115.03463674867672</v>
      </c>
    </row>
    <row r="162" spans="1:7" s="72" customFormat="1" outlineLevel="3" x14ac:dyDescent="0.2">
      <c r="A162" s="71"/>
      <c r="B162" s="76" t="s">
        <v>131</v>
      </c>
      <c r="C162" s="74">
        <v>31700.799999999999</v>
      </c>
      <c r="D162" s="74">
        <v>31597.1</v>
      </c>
      <c r="E162" s="75">
        <f t="shared" si="5"/>
        <v>99.672878917882201</v>
      </c>
      <c r="F162" s="75">
        <v>25886.400000000001</v>
      </c>
      <c r="G162" s="75">
        <f t="shared" si="6"/>
        <v>122.0606187032573</v>
      </c>
    </row>
    <row r="163" spans="1:7" outlineLevel="3" x14ac:dyDescent="0.2">
      <c r="A163" s="54" t="s">
        <v>162</v>
      </c>
      <c r="B163" s="55" t="s">
        <v>163</v>
      </c>
      <c r="C163" s="58">
        <v>798.8</v>
      </c>
      <c r="D163" s="58">
        <v>797.9</v>
      </c>
      <c r="E163" s="58">
        <f t="shared" si="5"/>
        <v>99.887330996494754</v>
      </c>
      <c r="F163" s="58">
        <v>1525.4</v>
      </c>
      <c r="G163" s="58">
        <f t="shared" si="6"/>
        <v>52.307591451422574</v>
      </c>
    </row>
    <row r="164" spans="1:7" outlineLevel="3" x14ac:dyDescent="0.2">
      <c r="A164" s="54" t="s">
        <v>164</v>
      </c>
      <c r="B164" s="55" t="s">
        <v>165</v>
      </c>
      <c r="C164" s="58">
        <v>42052.2</v>
      </c>
      <c r="D164" s="58">
        <v>41263.800000000003</v>
      </c>
      <c r="E164" s="58">
        <f t="shared" si="5"/>
        <v>98.125187267253565</v>
      </c>
      <c r="F164" s="58">
        <v>42198</v>
      </c>
      <c r="G164" s="58">
        <f t="shared" si="6"/>
        <v>97.786151002417185</v>
      </c>
    </row>
    <row r="165" spans="1:7" outlineLevel="3" x14ac:dyDescent="0.2">
      <c r="A165" s="54" t="s">
        <v>166</v>
      </c>
      <c r="B165" s="55" t="s">
        <v>167</v>
      </c>
      <c r="C165" s="58">
        <v>105776.4</v>
      </c>
      <c r="D165" s="58">
        <v>102352.9</v>
      </c>
      <c r="E165" s="58">
        <f t="shared" si="5"/>
        <v>96.763455742490763</v>
      </c>
      <c r="F165" s="58">
        <v>80999.3</v>
      </c>
      <c r="G165" s="58">
        <f t="shared" si="6"/>
        <v>126.36269696157866</v>
      </c>
    </row>
    <row r="166" spans="1:7" outlineLevel="3" x14ac:dyDescent="0.2">
      <c r="A166" s="54" t="s">
        <v>168</v>
      </c>
      <c r="B166" s="55" t="s">
        <v>169</v>
      </c>
      <c r="C166" s="58">
        <v>10591.5</v>
      </c>
      <c r="D166" s="58">
        <v>10451.700000000001</v>
      </c>
      <c r="E166" s="58">
        <f t="shared" si="5"/>
        <v>98.680073643959787</v>
      </c>
      <c r="F166" s="58">
        <v>9903.1</v>
      </c>
      <c r="G166" s="58">
        <f t="shared" si="6"/>
        <v>105.53967949429976</v>
      </c>
    </row>
    <row r="167" spans="1:7" s="72" customFormat="1" outlineLevel="3" x14ac:dyDescent="0.2">
      <c r="A167" s="71"/>
      <c r="B167" s="76" t="s">
        <v>131</v>
      </c>
      <c r="C167" s="74">
        <v>9731.5</v>
      </c>
      <c r="D167" s="74">
        <v>9680.5</v>
      </c>
      <c r="E167" s="75">
        <f t="shared" si="5"/>
        <v>99.475928685197559</v>
      </c>
      <c r="F167" s="75">
        <v>9133.6</v>
      </c>
      <c r="G167" s="75">
        <f t="shared" si="6"/>
        <v>105.98778137864588</v>
      </c>
    </row>
    <row r="168" spans="1:7" s="53" customFormat="1" outlineLevel="3" x14ac:dyDescent="0.2">
      <c r="A168" s="13" t="s">
        <v>261</v>
      </c>
      <c r="B168" s="14" t="s">
        <v>262</v>
      </c>
      <c r="C168" s="57">
        <f>C169</f>
        <v>0</v>
      </c>
      <c r="D168" s="57">
        <f>D169</f>
        <v>0</v>
      </c>
      <c r="E168" s="57"/>
      <c r="F168" s="57">
        <f>F169</f>
        <v>0</v>
      </c>
      <c r="G168" s="57"/>
    </row>
    <row r="169" spans="1:7" s="53" customFormat="1" outlineLevel="3" x14ac:dyDescent="0.2">
      <c r="A169" s="54" t="s">
        <v>263</v>
      </c>
      <c r="B169" s="55" t="s">
        <v>264</v>
      </c>
      <c r="C169" s="58">
        <v>0</v>
      </c>
      <c r="D169" s="58">
        <v>0</v>
      </c>
      <c r="E169" s="57"/>
      <c r="F169" s="58">
        <v>0</v>
      </c>
      <c r="G169" s="57"/>
    </row>
    <row r="170" spans="1:7" s="47" customFormat="1" outlineLevel="3" x14ac:dyDescent="0.2">
      <c r="A170" s="10" t="s">
        <v>170</v>
      </c>
      <c r="B170" s="62" t="s">
        <v>171</v>
      </c>
      <c r="C170" s="57">
        <f>C172+C173+C176+C177+C174+C175</f>
        <v>989332.3</v>
      </c>
      <c r="D170" s="57">
        <f>D172+D173+D176+D177+D174+D175</f>
        <v>942756.50000000012</v>
      </c>
      <c r="E170" s="57">
        <f t="shared" si="5"/>
        <v>95.292198586865112</v>
      </c>
      <c r="F170" s="57">
        <f>F172+F173+F176+F177+F174</f>
        <v>881026</v>
      </c>
      <c r="G170" s="57">
        <f t="shared" si="6"/>
        <v>107.00666041637818</v>
      </c>
    </row>
    <row r="171" spans="1:7" s="72" customFormat="1" outlineLevel="3" x14ac:dyDescent="0.2">
      <c r="A171" s="71"/>
      <c r="B171" s="76" t="s">
        <v>131</v>
      </c>
      <c r="C171" s="74">
        <v>751897.3</v>
      </c>
      <c r="D171" s="74">
        <v>737624.1</v>
      </c>
      <c r="E171" s="75">
        <f t="shared" si="5"/>
        <v>98.101708837097817</v>
      </c>
      <c r="F171" s="75">
        <v>675957.4</v>
      </c>
      <c r="G171" s="75">
        <f t="shared" si="6"/>
        <v>109.1228678020242</v>
      </c>
    </row>
    <row r="172" spans="1:7" s="12" customFormat="1" outlineLevel="3" x14ac:dyDescent="0.2">
      <c r="A172" s="37" t="s">
        <v>172</v>
      </c>
      <c r="B172" s="39" t="s">
        <v>173</v>
      </c>
      <c r="C172" s="58">
        <v>318156.5</v>
      </c>
      <c r="D172" s="58">
        <v>301999</v>
      </c>
      <c r="E172" s="58">
        <f t="shared" si="5"/>
        <v>94.921524469875678</v>
      </c>
      <c r="F172" s="58">
        <v>238520.8</v>
      </c>
      <c r="G172" s="58">
        <f t="shared" si="6"/>
        <v>126.61327649412546</v>
      </c>
    </row>
    <row r="173" spans="1:7" s="12" customFormat="1" outlineLevel="3" x14ac:dyDescent="0.2">
      <c r="A173" s="37" t="s">
        <v>174</v>
      </c>
      <c r="B173" s="39" t="s">
        <v>175</v>
      </c>
      <c r="C173" s="58">
        <v>545207.69999999995</v>
      </c>
      <c r="D173" s="58">
        <v>519277.3</v>
      </c>
      <c r="E173" s="58">
        <f t="shared" si="5"/>
        <v>95.243940978823304</v>
      </c>
      <c r="F173" s="58">
        <v>503989.7</v>
      </c>
      <c r="G173" s="58">
        <f t="shared" si="6"/>
        <v>103.03331595863963</v>
      </c>
    </row>
    <row r="174" spans="1:7" s="12" customFormat="1" outlineLevel="3" x14ac:dyDescent="0.2">
      <c r="A174" s="37" t="s">
        <v>243</v>
      </c>
      <c r="B174" s="39" t="s">
        <v>244</v>
      </c>
      <c r="C174" s="58">
        <v>68014.399999999994</v>
      </c>
      <c r="D174" s="58">
        <v>65551.399999999994</v>
      </c>
      <c r="E174" s="58">
        <f t="shared" si="5"/>
        <v>96.378708038297773</v>
      </c>
      <c r="F174" s="58">
        <v>84980.6</v>
      </c>
      <c r="G174" s="58">
        <f t="shared" si="6"/>
        <v>77.136899480587317</v>
      </c>
    </row>
    <row r="175" spans="1:7" s="12" customFormat="1" outlineLevel="3" x14ac:dyDescent="0.2">
      <c r="A175" s="37" t="s">
        <v>292</v>
      </c>
      <c r="B175" s="39" t="s">
        <v>293</v>
      </c>
      <c r="C175" s="58">
        <v>312.5</v>
      </c>
      <c r="D175" s="58">
        <v>195.7</v>
      </c>
      <c r="E175" s="58">
        <f t="shared" si="5"/>
        <v>62.624000000000002</v>
      </c>
      <c r="F175" s="58">
        <v>0</v>
      </c>
      <c r="G175" s="58"/>
    </row>
    <row r="176" spans="1:7" s="12" customFormat="1" outlineLevel="3" x14ac:dyDescent="0.2">
      <c r="A176" s="37" t="s">
        <v>176</v>
      </c>
      <c r="B176" s="39" t="s">
        <v>341</v>
      </c>
      <c r="C176" s="58">
        <v>31394.799999999999</v>
      </c>
      <c r="D176" s="58">
        <v>29849.3</v>
      </c>
      <c r="E176" s="58">
        <f t="shared" si="5"/>
        <v>95.077210238638244</v>
      </c>
      <c r="F176" s="58">
        <v>28367.8</v>
      </c>
      <c r="G176" s="58">
        <f t="shared" si="6"/>
        <v>105.22247054759268</v>
      </c>
    </row>
    <row r="177" spans="1:7" s="12" customFormat="1" outlineLevel="3" x14ac:dyDescent="0.2">
      <c r="A177" s="37" t="s">
        <v>177</v>
      </c>
      <c r="B177" s="39" t="s">
        <v>178</v>
      </c>
      <c r="C177" s="58">
        <v>26246.400000000001</v>
      </c>
      <c r="D177" s="58">
        <v>25883.8</v>
      </c>
      <c r="E177" s="58">
        <f t="shared" si="5"/>
        <v>98.618477200682747</v>
      </c>
      <c r="F177" s="58">
        <v>25167.1</v>
      </c>
      <c r="G177" s="58">
        <f t="shared" si="6"/>
        <v>102.84776553516298</v>
      </c>
    </row>
    <row r="178" spans="1:7" s="48" customFormat="1" outlineLevel="3" x14ac:dyDescent="0.2">
      <c r="A178" s="13" t="s">
        <v>179</v>
      </c>
      <c r="B178" s="62" t="s">
        <v>342</v>
      </c>
      <c r="C178" s="57">
        <f>C180</f>
        <v>113343.6</v>
      </c>
      <c r="D178" s="57">
        <f>D180</f>
        <v>109076.5</v>
      </c>
      <c r="E178" s="57">
        <f t="shared" si="5"/>
        <v>96.235252806510459</v>
      </c>
      <c r="F178" s="57">
        <f>F180</f>
        <v>98331.5</v>
      </c>
      <c r="G178" s="57">
        <f t="shared" si="6"/>
        <v>110.92732237380699</v>
      </c>
    </row>
    <row r="179" spans="1:7" s="72" customFormat="1" outlineLevel="3" x14ac:dyDescent="0.2">
      <c r="A179" s="71"/>
      <c r="B179" s="76" t="s">
        <v>131</v>
      </c>
      <c r="C179" s="74">
        <v>72270.3</v>
      </c>
      <c r="D179" s="74">
        <v>71115.399999999994</v>
      </c>
      <c r="E179" s="75">
        <f t="shared" si="5"/>
        <v>98.401971487595858</v>
      </c>
      <c r="F179" s="75">
        <v>71480</v>
      </c>
      <c r="G179" s="75">
        <f t="shared" si="6"/>
        <v>99.48992725237828</v>
      </c>
    </row>
    <row r="180" spans="1:7" outlineLevel="3" x14ac:dyDescent="0.2">
      <c r="A180" s="54" t="s">
        <v>180</v>
      </c>
      <c r="B180" s="39" t="s">
        <v>181</v>
      </c>
      <c r="C180" s="58">
        <v>113343.6</v>
      </c>
      <c r="D180" s="58">
        <v>109076.5</v>
      </c>
      <c r="E180" s="58">
        <f t="shared" si="5"/>
        <v>96.235252806510459</v>
      </c>
      <c r="F180" s="58">
        <v>98331.5</v>
      </c>
      <c r="G180" s="58">
        <f t="shared" si="6"/>
        <v>110.92732237380699</v>
      </c>
    </row>
    <row r="181" spans="1:7" s="47" customFormat="1" outlineLevel="3" x14ac:dyDescent="0.2">
      <c r="A181" s="10" t="s">
        <v>236</v>
      </c>
      <c r="B181" s="62" t="s">
        <v>235</v>
      </c>
      <c r="C181" s="57">
        <f>C182</f>
        <v>0</v>
      </c>
      <c r="D181" s="57">
        <f>D182</f>
        <v>0</v>
      </c>
      <c r="E181" s="57"/>
      <c r="F181" s="57">
        <f>F182</f>
        <v>564.4</v>
      </c>
      <c r="G181" s="57">
        <f t="shared" si="6"/>
        <v>0</v>
      </c>
    </row>
    <row r="182" spans="1:7" s="12" customFormat="1" outlineLevel="3" x14ac:dyDescent="0.2">
      <c r="A182" s="37" t="s">
        <v>237</v>
      </c>
      <c r="B182" s="39" t="s">
        <v>238</v>
      </c>
      <c r="C182" s="58">
        <v>0</v>
      </c>
      <c r="D182" s="58">
        <v>0</v>
      </c>
      <c r="E182" s="58"/>
      <c r="F182" s="58">
        <v>564.4</v>
      </c>
      <c r="G182" s="58">
        <f t="shared" si="6"/>
        <v>0</v>
      </c>
    </row>
    <row r="183" spans="1:7" s="47" customFormat="1" outlineLevel="3" x14ac:dyDescent="0.2">
      <c r="A183" s="10">
        <v>1000</v>
      </c>
      <c r="B183" s="62" t="s">
        <v>182</v>
      </c>
      <c r="C183" s="57">
        <f>C185+C186+C187+C188</f>
        <v>110627.8</v>
      </c>
      <c r="D183" s="57">
        <f>D185+D186+D187+D188</f>
        <v>108426.7</v>
      </c>
      <c r="E183" s="57">
        <f t="shared" si="5"/>
        <v>98.010355444110786</v>
      </c>
      <c r="F183" s="57">
        <f>F185+F186+F187</f>
        <v>106653.09999999999</v>
      </c>
      <c r="G183" s="57">
        <f t="shared" si="6"/>
        <v>101.6629615079168</v>
      </c>
    </row>
    <row r="184" spans="1:7" s="72" customFormat="1" outlineLevel="3" x14ac:dyDescent="0.2">
      <c r="A184" s="71"/>
      <c r="B184" s="76" t="s">
        <v>131</v>
      </c>
      <c r="C184" s="74">
        <v>5342.5</v>
      </c>
      <c r="D184" s="74">
        <v>5342.5</v>
      </c>
      <c r="E184" s="75">
        <f t="shared" si="5"/>
        <v>100</v>
      </c>
      <c r="F184" s="75">
        <v>2846.4</v>
      </c>
      <c r="G184" s="75">
        <f t="shared" si="6"/>
        <v>187.69322653175942</v>
      </c>
    </row>
    <row r="185" spans="1:7" s="12" customFormat="1" outlineLevel="3" x14ac:dyDescent="0.2">
      <c r="A185" s="37" t="s">
        <v>183</v>
      </c>
      <c r="B185" s="39" t="s">
        <v>184</v>
      </c>
      <c r="C185" s="58">
        <v>7567.8</v>
      </c>
      <c r="D185" s="58">
        <v>7564.5</v>
      </c>
      <c r="E185" s="58">
        <f t="shared" si="5"/>
        <v>99.956394196463961</v>
      </c>
      <c r="F185" s="58">
        <v>7146.9</v>
      </c>
      <c r="G185" s="58">
        <f t="shared" si="6"/>
        <v>105.84309280946984</v>
      </c>
    </row>
    <row r="186" spans="1:7" s="12" customFormat="1" outlineLevel="3" x14ac:dyDescent="0.2">
      <c r="A186" s="37" t="s">
        <v>289</v>
      </c>
      <c r="B186" s="39" t="s">
        <v>185</v>
      </c>
      <c r="C186" s="58">
        <v>61935.4</v>
      </c>
      <c r="D186" s="58">
        <v>60220.9</v>
      </c>
      <c r="E186" s="58">
        <f t="shared" si="5"/>
        <v>97.23179312638652</v>
      </c>
      <c r="F186" s="58">
        <v>64978.5</v>
      </c>
      <c r="G186" s="58">
        <f t="shared" si="6"/>
        <v>92.678193556330172</v>
      </c>
    </row>
    <row r="187" spans="1:7" s="12" customFormat="1" outlineLevel="3" x14ac:dyDescent="0.2">
      <c r="A187" s="37">
        <v>1004</v>
      </c>
      <c r="B187" s="39" t="s">
        <v>186</v>
      </c>
      <c r="C187" s="58">
        <v>33275</v>
      </c>
      <c r="D187" s="58">
        <v>32850.800000000003</v>
      </c>
      <c r="E187" s="58">
        <f t="shared" si="5"/>
        <v>98.725169045830214</v>
      </c>
      <c r="F187" s="58">
        <v>34527.699999999997</v>
      </c>
      <c r="G187" s="58">
        <f t="shared" si="6"/>
        <v>95.143319711420133</v>
      </c>
    </row>
    <row r="188" spans="1:7" s="12" customFormat="1" outlineLevel="3" x14ac:dyDescent="0.2">
      <c r="A188" s="37" t="s">
        <v>265</v>
      </c>
      <c r="B188" s="39" t="s">
        <v>266</v>
      </c>
      <c r="C188" s="58">
        <v>7849.6</v>
      </c>
      <c r="D188" s="58">
        <v>7790.5</v>
      </c>
      <c r="E188" s="58">
        <f t="shared" si="5"/>
        <v>99.247095393395838</v>
      </c>
      <c r="F188" s="58">
        <v>0</v>
      </c>
      <c r="G188" s="58"/>
    </row>
    <row r="189" spans="1:7" s="47" customFormat="1" outlineLevel="3" x14ac:dyDescent="0.2">
      <c r="A189" s="10">
        <v>1100</v>
      </c>
      <c r="B189" s="62" t="s">
        <v>187</v>
      </c>
      <c r="C189" s="57">
        <f>C192+C191</f>
        <v>47865.2</v>
      </c>
      <c r="D189" s="57">
        <f>D192+D191</f>
        <v>46532.2</v>
      </c>
      <c r="E189" s="57">
        <f t="shared" si="5"/>
        <v>97.215095727167125</v>
      </c>
      <c r="F189" s="57">
        <f>F192</f>
        <v>16456.5</v>
      </c>
      <c r="G189" s="57">
        <f t="shared" si="6"/>
        <v>282.75878832072431</v>
      </c>
    </row>
    <row r="190" spans="1:7" s="72" customFormat="1" outlineLevel="3" x14ac:dyDescent="0.2">
      <c r="A190" s="71"/>
      <c r="B190" s="76" t="s">
        <v>131</v>
      </c>
      <c r="C190" s="74">
        <v>34661</v>
      </c>
      <c r="D190" s="74">
        <v>34392.300000000003</v>
      </c>
      <c r="E190" s="75">
        <f t="shared" si="5"/>
        <v>99.224777127030379</v>
      </c>
      <c r="F190" s="75">
        <v>11868.3</v>
      </c>
      <c r="G190" s="75">
        <f t="shared" si="6"/>
        <v>289.78286696494024</v>
      </c>
    </row>
    <row r="191" spans="1:7" s="63" customFormat="1" outlineLevel="3" x14ac:dyDescent="0.2">
      <c r="A191" s="37" t="s">
        <v>267</v>
      </c>
      <c r="B191" s="39" t="s">
        <v>268</v>
      </c>
      <c r="C191" s="58">
        <v>24122.9</v>
      </c>
      <c r="D191" s="58">
        <v>22968.3</v>
      </c>
      <c r="E191" s="58">
        <f t="shared" si="5"/>
        <v>95.213676630919167</v>
      </c>
      <c r="F191" s="58">
        <v>0</v>
      </c>
      <c r="G191" s="58"/>
    </row>
    <row r="192" spans="1:7" s="12" customFormat="1" outlineLevel="3" x14ac:dyDescent="0.2">
      <c r="A192" s="37" t="s">
        <v>188</v>
      </c>
      <c r="B192" s="39" t="s">
        <v>189</v>
      </c>
      <c r="C192" s="58">
        <v>23742.3</v>
      </c>
      <c r="D192" s="58">
        <v>23563.9</v>
      </c>
      <c r="E192" s="58">
        <f t="shared" si="5"/>
        <v>99.24859849298511</v>
      </c>
      <c r="F192" s="58">
        <v>16456.5</v>
      </c>
      <c r="G192" s="58">
        <f t="shared" si="6"/>
        <v>143.18901345972716</v>
      </c>
    </row>
    <row r="193" spans="1:7" s="47" customFormat="1" outlineLevel="3" x14ac:dyDescent="0.2">
      <c r="A193" s="10">
        <v>1200</v>
      </c>
      <c r="B193" s="62" t="s">
        <v>190</v>
      </c>
      <c r="C193" s="57">
        <f>C195</f>
        <v>3436.1</v>
      </c>
      <c r="D193" s="57">
        <f>D195</f>
        <v>3408.1</v>
      </c>
      <c r="E193" s="57">
        <f t="shared" si="5"/>
        <v>99.185122668141204</v>
      </c>
      <c r="F193" s="57">
        <f t="shared" ref="F193" si="7">F195</f>
        <v>3245.9</v>
      </c>
      <c r="G193" s="57">
        <f t="shared" si="6"/>
        <v>104.99707323084506</v>
      </c>
    </row>
    <row r="194" spans="1:7" s="72" customFormat="1" outlineLevel="3" x14ac:dyDescent="0.2">
      <c r="A194" s="71"/>
      <c r="B194" s="76" t="s">
        <v>131</v>
      </c>
      <c r="C194" s="74">
        <v>1466.4</v>
      </c>
      <c r="D194" s="74">
        <v>1466.4</v>
      </c>
      <c r="E194" s="75">
        <f t="shared" si="5"/>
        <v>100</v>
      </c>
      <c r="F194" s="75">
        <v>1276.5</v>
      </c>
      <c r="G194" s="75">
        <f t="shared" si="6"/>
        <v>114.87661574618097</v>
      </c>
    </row>
    <row r="195" spans="1:7" s="12" customFormat="1" outlineLevel="3" x14ac:dyDescent="0.2">
      <c r="A195" s="37" t="s">
        <v>191</v>
      </c>
      <c r="B195" s="39" t="s">
        <v>192</v>
      </c>
      <c r="C195" s="58">
        <v>3436.1</v>
      </c>
      <c r="D195" s="58">
        <v>3408.1</v>
      </c>
      <c r="E195" s="58">
        <f t="shared" si="5"/>
        <v>99.185122668141204</v>
      </c>
      <c r="F195" s="58">
        <v>3245.9</v>
      </c>
      <c r="G195" s="58">
        <f t="shared" si="6"/>
        <v>104.99707323084506</v>
      </c>
    </row>
    <row r="196" spans="1:7" outlineLevel="3" x14ac:dyDescent="0.2">
      <c r="A196" s="13" t="s">
        <v>193</v>
      </c>
      <c r="B196" s="14" t="s">
        <v>194</v>
      </c>
      <c r="C196" s="57">
        <f>C197</f>
        <v>3196.3</v>
      </c>
      <c r="D196" s="57">
        <f>D197</f>
        <v>3170.2</v>
      </c>
      <c r="E196" s="57">
        <f t="shared" si="5"/>
        <v>99.183430841910948</v>
      </c>
      <c r="F196" s="57">
        <f>F197</f>
        <v>5084.7</v>
      </c>
      <c r="G196" s="57">
        <f t="shared" si="6"/>
        <v>62.347827797116842</v>
      </c>
    </row>
    <row r="197" spans="1:7" outlineLevel="3" x14ac:dyDescent="0.2">
      <c r="A197" s="54" t="s">
        <v>195</v>
      </c>
      <c r="B197" s="55" t="s">
        <v>196</v>
      </c>
      <c r="C197" s="58">
        <v>3196.3</v>
      </c>
      <c r="D197" s="58">
        <v>3170.2</v>
      </c>
      <c r="E197" s="58">
        <f t="shared" si="5"/>
        <v>99.183430841910948</v>
      </c>
      <c r="F197" s="58">
        <v>5084.7</v>
      </c>
      <c r="G197" s="58">
        <f t="shared" si="6"/>
        <v>62.347827797116842</v>
      </c>
    </row>
    <row r="198" spans="1:7" s="48" customFormat="1" outlineLevel="3" x14ac:dyDescent="0.2">
      <c r="A198" s="13"/>
      <c r="B198" s="14" t="s">
        <v>197</v>
      </c>
      <c r="C198" s="57">
        <f t="shared" ref="C198:D198" si="8">C127+C149+C155+C161+C168+C170+C178+C183+C189+C193+C196+C181</f>
        <v>1740615.7000000004</v>
      </c>
      <c r="D198" s="57">
        <f t="shared" si="8"/>
        <v>1668623.0000000002</v>
      </c>
      <c r="E198" s="57">
        <f t="shared" si="5"/>
        <v>95.863952048691729</v>
      </c>
      <c r="F198" s="57">
        <f>F127+F149+F155+F161+F168+F170+F178+F183+F189+F193+F196+F181</f>
        <v>1511504.0999999999</v>
      </c>
      <c r="G198" s="57">
        <f t="shared" si="6"/>
        <v>110.39487091037334</v>
      </c>
    </row>
    <row r="199" spans="1:7" s="72" customFormat="1" outlineLevel="3" x14ac:dyDescent="0.2">
      <c r="A199" s="73"/>
      <c r="B199" s="78" t="s">
        <v>131</v>
      </c>
      <c r="C199" s="75">
        <f>C129+C131+C133+C137+C141+C150+C157+C159+C162+C171+C179+C184+C190+C194+C135</f>
        <v>1066346.8999999999</v>
      </c>
      <c r="D199" s="75">
        <f>D129+D131+D133+D137+D141+D150+D157+D159+D162+D171+D179+D184+D190+D194+D135</f>
        <v>1048187.8000000002</v>
      </c>
      <c r="E199" s="75">
        <f t="shared" si="5"/>
        <v>98.297073869676026</v>
      </c>
      <c r="F199" s="75">
        <f t="shared" ref="F199" si="9">F129+F131+F133+F137+F141+F150+F157+F159+F162+F171+F179+F184+F190+F194+F135</f>
        <v>953002.60000000009</v>
      </c>
      <c r="G199" s="75">
        <f t="shared" si="6"/>
        <v>109.98792658068299</v>
      </c>
    </row>
    <row r="200" spans="1:7" s="48" customFormat="1" outlineLevel="3" x14ac:dyDescent="0.2">
      <c r="A200" s="56"/>
      <c r="B200" s="14" t="s">
        <v>198</v>
      </c>
      <c r="C200" s="57">
        <v>-87571.4</v>
      </c>
      <c r="D200" s="57">
        <f>D125-D198</f>
        <v>-23814.000000000233</v>
      </c>
      <c r="E200" s="57"/>
      <c r="F200" s="57">
        <f>F125-F198</f>
        <v>-21173.800000000047</v>
      </c>
      <c r="G200" s="57">
        <f t="shared" ref="G200" si="10">D200/F200*100</f>
        <v>112.46918361371215</v>
      </c>
    </row>
    <row r="201" spans="1:7" x14ac:dyDescent="0.2">
      <c r="A201" s="6"/>
      <c r="B201" s="7"/>
      <c r="C201" s="65"/>
      <c r="D201" s="65"/>
      <c r="F201" s="69"/>
      <c r="G201" s="61"/>
    </row>
    <row r="202" spans="1:7" x14ac:dyDescent="0.2">
      <c r="A202" s="6"/>
      <c r="B202" s="7" t="s">
        <v>300</v>
      </c>
      <c r="C202" s="65"/>
      <c r="D202" s="80"/>
      <c r="E202" s="80"/>
      <c r="F202" s="81"/>
      <c r="G202" s="81"/>
    </row>
    <row r="203" spans="1:7" x14ac:dyDescent="0.2">
      <c r="A203" s="6"/>
      <c r="B203" s="7"/>
      <c r="F203" s="61" t="s">
        <v>311</v>
      </c>
      <c r="G203" s="61"/>
    </row>
    <row r="204" spans="1:7" x14ac:dyDescent="0.2">
      <c r="A204" s="6"/>
      <c r="B204" s="7"/>
      <c r="G204" s="61"/>
    </row>
    <row r="207" spans="1:7" ht="12.75" customHeight="1" x14ac:dyDescent="0.2">
      <c r="C207" s="65"/>
      <c r="D207" s="65"/>
      <c r="E207" s="65"/>
      <c r="F207" s="69"/>
    </row>
  </sheetData>
  <customSheetViews>
    <customSheetView guid="{40AF8D35-BE0F-4075-942A-A459537355E7}" scale="90" showPageBreaks="1" showGridLines="0" fitToPage="1" hiddenRows="1">
      <pane ySplit="5" topLeftCell="A6" activePane="bottomLeft" state="frozen"/>
      <selection pane="bottomLeft" activeCell="D9" sqref="D9"/>
      <pageMargins left="0.78740157480314965" right="0.19685039370078741" top="0.19685039370078741" bottom="0.19685039370078741" header="0.19685039370078741" footer="0.19685039370078741"/>
      <pageSetup paperSize="9" scale="58" fitToHeight="6" orientation="portrait" r:id="rId1"/>
      <headerFooter alignWithMargins="0"/>
    </customSheetView>
    <customSheetView guid="{3BC8A2A8-E6DA-4580-831A-3F6F11ADCEF2}" showPageBreaks="1" showGridLines="0" fitToPage="1" hiddenRows="1">
      <pane ySplit="5" topLeftCell="A6" activePane="bottomLeft" state="frozen"/>
      <selection pane="bottomLeft" activeCell="B47" sqref="B47"/>
      <pageMargins left="0.35433070866141736" right="0.19685039370078741" top="0.19685039370078741" bottom="0.19685039370078741" header="0.51181102362204722" footer="0.51181102362204722"/>
      <pageSetup paperSize="9" scale="66" fitToHeight="6" orientation="portrait" r:id="rId2"/>
      <headerFooter alignWithMargins="0"/>
    </customSheetView>
    <customSheetView guid="{18A44355-9B01-4B30-A21D-D58AB6C16BB3}" scale="90" showPageBreaks="1" showGridLines="0" fitToPage="1" hiddenRows="1">
      <pane ySplit="5" topLeftCell="A129" activePane="bottomLeft" state="frozen"/>
      <selection pane="bottomLeft" activeCell="C144" sqref="C144:D154"/>
      <pageMargins left="0.59055118110236227" right="0.19685039370078741" top="0.19685039370078741" bottom="0.19685039370078741" header="0.51181102362204722" footer="0.51181102362204722"/>
      <pageSetup paperSize="9" scale="64" fitToHeight="6" orientation="portrait" r:id="rId3"/>
      <headerFooter alignWithMargins="0"/>
    </customSheetView>
    <customSheetView guid="{BF505269-B908-40DB-A66E-94DF9FB9B769}" scale="90" showPageBreaks="1" showGridLines="0" fitToPage="1" topLeftCell="B1">
      <pane ySplit="5" topLeftCell="A130" activePane="bottomLeft" state="frozen"/>
      <selection pane="bottomLeft" activeCell="B209" sqref="B209"/>
      <pageMargins left="0.35433070866141736" right="0.19685039370078741" top="0.19685039370078741" bottom="0.19685039370078741" header="0.51181102362204722" footer="0.51181102362204722"/>
      <pageSetup paperSize="9" scale="66" fitToHeight="6" orientation="portrait" r:id="rId4"/>
      <headerFooter alignWithMargins="0"/>
    </customSheetView>
    <customSheetView guid="{88127E63-12D7-4F66-B662-AB9F1540D418}" scale="68" showPageBreaks="1" showGridLines="0" fitToPage="1" hiddenRows="1" hiddenColumns="1">
      <pane ySplit="5" topLeftCell="A165" activePane="bottomLeft" state="frozen"/>
      <selection pane="bottomLeft" activeCell="G55" sqref="G55"/>
      <pageMargins left="0.35433070866141736" right="0.19685039370078741" top="0.19685039370078741" bottom="0.19685039370078741" header="0.51181102362204722" footer="0.51181102362204722"/>
      <pageSetup paperSize="9" scale="67" fitToHeight="4" orientation="portrait" r:id="rId5"/>
      <headerFooter alignWithMargins="0"/>
    </customSheetView>
  </customSheetViews>
  <mergeCells count="4">
    <mergeCell ref="D202:E202"/>
    <mergeCell ref="F202:G202"/>
    <mergeCell ref="A2:G2"/>
    <mergeCell ref="B3:G3"/>
  </mergeCells>
  <pageMargins left="0.78740157480314965" right="0" top="0" bottom="0" header="0" footer="0"/>
  <pageSetup paperSize="9" scale="72" fitToHeight="6" orientation="portrait" r:id="rId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5:D34"/>
  <sheetViews>
    <sheetView workbookViewId="0">
      <selection activeCell="D28" sqref="D28"/>
    </sheetView>
  </sheetViews>
  <sheetFormatPr defaultRowHeight="12.75" x14ac:dyDescent="0.2"/>
  <cols>
    <col min="3" max="3" width="13.85546875" bestFit="1" customWidth="1"/>
    <col min="4" max="4" width="15.42578125" customWidth="1"/>
  </cols>
  <sheetData>
    <row r="15" spans="3:4" x14ac:dyDescent="0.2">
      <c r="C15" s="2"/>
      <c r="D15" s="2"/>
    </row>
    <row r="16" spans="3:4" x14ac:dyDescent="0.2">
      <c r="C16" s="1"/>
      <c r="D16" s="1"/>
    </row>
    <row r="17" spans="3:4" x14ac:dyDescent="0.2">
      <c r="C17" s="1"/>
      <c r="D17" s="1"/>
    </row>
    <row r="18" spans="3:4" x14ac:dyDescent="0.2">
      <c r="C18" s="1"/>
      <c r="D18" s="1"/>
    </row>
    <row r="19" spans="3:4" x14ac:dyDescent="0.2">
      <c r="C19" s="1"/>
      <c r="D19" s="1"/>
    </row>
    <row r="20" spans="3:4" x14ac:dyDescent="0.2">
      <c r="C20" s="3"/>
      <c r="D20" s="3"/>
    </row>
    <row r="21" spans="3:4" x14ac:dyDescent="0.2">
      <c r="C21" s="1"/>
      <c r="D21" s="1"/>
    </row>
    <row r="22" spans="3:4" x14ac:dyDescent="0.2">
      <c r="C22" s="1"/>
      <c r="D22" s="1"/>
    </row>
    <row r="23" spans="3:4" x14ac:dyDescent="0.2">
      <c r="C23" s="1"/>
      <c r="D23" s="1"/>
    </row>
    <row r="24" spans="3:4" x14ac:dyDescent="0.2">
      <c r="C24" s="1"/>
      <c r="D24" s="1"/>
    </row>
    <row r="25" spans="3:4" x14ac:dyDescent="0.2">
      <c r="C25" s="1"/>
      <c r="D25" s="1"/>
    </row>
    <row r="26" spans="3:4" x14ac:dyDescent="0.2">
      <c r="C26" s="1"/>
      <c r="D26" s="1"/>
    </row>
    <row r="27" spans="3:4" x14ac:dyDescent="0.2">
      <c r="C27" s="1"/>
      <c r="D27" s="1"/>
    </row>
    <row r="28" spans="3:4" x14ac:dyDescent="0.2">
      <c r="D28" s="4"/>
    </row>
    <row r="29" spans="3:4" x14ac:dyDescent="0.2">
      <c r="C29" s="1"/>
      <c r="D29" s="1"/>
    </row>
    <row r="30" spans="3:4" x14ac:dyDescent="0.2">
      <c r="D30" s="1"/>
    </row>
    <row r="31" spans="3:4" x14ac:dyDescent="0.2">
      <c r="D31" s="1"/>
    </row>
    <row r="32" spans="3:4" x14ac:dyDescent="0.2">
      <c r="D32" s="1"/>
    </row>
    <row r="33" spans="4:4" x14ac:dyDescent="0.2">
      <c r="D33" s="1"/>
    </row>
    <row r="34" spans="4:4" x14ac:dyDescent="0.2">
      <c r="D34" s="1"/>
    </row>
  </sheetData>
  <customSheetViews>
    <customSheetView guid="{40AF8D35-BE0F-4075-942A-A459537355E7}">
      <selection activeCell="D28" sqref="D28"/>
      <pageMargins left="0.7" right="0.7" top="0.75" bottom="0.75" header="0.3" footer="0.3"/>
    </customSheetView>
    <customSheetView guid="{3BC8A2A8-E6DA-4580-831A-3F6F11ADCEF2}">
      <selection activeCell="D28" sqref="D28"/>
      <pageMargins left="0.7" right="0.7" top="0.75" bottom="0.75" header="0.3" footer="0.3"/>
    </customSheetView>
    <customSheetView guid="{18A44355-9B01-4B30-A21D-D58AB6C16BB3}">
      <selection activeCell="C12" sqref="C12:E34"/>
      <pageMargins left="0.7" right="0.7" top="0.75" bottom="0.75" header="0.3" footer="0.3"/>
    </customSheetView>
    <customSheetView guid="{BF505269-B908-40DB-A66E-94DF9FB9B769}">
      <selection activeCell="D28" sqref="D28"/>
      <pageMargins left="0.7" right="0.7" top="0.75" bottom="0.75" header="0.3" footer="0.3"/>
    </customSheetView>
    <customSheetView guid="{88127E63-12D7-4F66-B662-AB9F1540D418}">
      <selection activeCell="D28" sqref="D28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ДЧБ</vt:lpstr>
      <vt:lpstr>Лист1</vt:lpstr>
      <vt:lpstr>ДЧБ!Заголовки_для_печати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Татьяна С. Ковалева</cp:lastModifiedBy>
  <cp:lastPrinted>2019-02-28T06:08:42Z</cp:lastPrinted>
  <dcterms:created xsi:type="dcterms:W3CDTF">2002-03-11T10:22:12Z</dcterms:created>
  <dcterms:modified xsi:type="dcterms:W3CDTF">2019-02-28T06:08:45Z</dcterms:modified>
</cp:coreProperties>
</file>